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6675" windowHeight="4665" tabRatio="899" activeTab="8"/>
  </bookViews>
  <sheets>
    <sheet name="Istruzioni" sheetId="1" r:id="rId1"/>
    <sheet name="1. Conto Economico" sheetId="2" r:id="rId2"/>
    <sheet name="2. Cash Flow" sheetId="3" r:id="rId3"/>
    <sheet name="3. Stato Patrimoniale" sheetId="4" r:id="rId4"/>
    <sheet name="4. Ricavi" sheetId="5" r:id="rId5"/>
    <sheet name="5. Costo produzione" sheetId="6" r:id="rId6"/>
    <sheet name="6. Personale" sheetId="7" r:id="rId7"/>
    <sheet name="7. Investimenti - Ammortamenti" sheetId="8" r:id="rId8"/>
    <sheet name="8. Finanziamenti" sheetId="9" r:id="rId9"/>
    <sheet name="Parametri e Note" sheetId="10" state="hidden"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LTV1">#REF!</definedName>
    <definedName name="____LTV2">#REF!</definedName>
    <definedName name="___iva2">#REF!</definedName>
    <definedName name="___LTV1">#REF!</definedName>
    <definedName name="___LTV2">#REF!</definedName>
    <definedName name="__CME290109">#REF!</definedName>
    <definedName name="__LTV1">#REF!</definedName>
    <definedName name="__LTV2">#REF!</definedName>
    <definedName name="__tot11">'[1]TIPI di Lavorazioni'!#REF!</definedName>
    <definedName name="__tot12">#REF!</definedName>
    <definedName name="__tot13">#REF!</definedName>
    <definedName name="__tot14">#REF!</definedName>
    <definedName name="__tot15">#REF!</definedName>
    <definedName name="__tot21">'[1]TIPI di Lavorazioni'!#REF!</definedName>
    <definedName name="__tot24">#REF!</definedName>
    <definedName name="__tot25">#REF!</definedName>
    <definedName name="__tot31">'[1]TIPI di Lavorazioni'!#REF!</definedName>
    <definedName name="__tot32">#REF!</definedName>
    <definedName name="__tot33">#REF!</definedName>
    <definedName name="__tot34">#REF!</definedName>
    <definedName name="__tot35">#REF!</definedName>
    <definedName name="__tot41">'[1]TIPI di Lavorazioni'!#REF!</definedName>
    <definedName name="__tot42">#REF!</definedName>
    <definedName name="__tot43">#REF!</definedName>
    <definedName name="__tot44">#REF!</definedName>
    <definedName name="__tot51">'[1]TIPI di Lavorazioni'!#REF!</definedName>
    <definedName name="__tot52">#REF!</definedName>
    <definedName name="__tot53">#REF!</definedName>
    <definedName name="__tot54">#REF!</definedName>
    <definedName name="__tot61">'[1]TIPI di Lavorazioni'!#REF!</definedName>
    <definedName name="__tot62">#REF!</definedName>
    <definedName name="__tot63">#REF!</definedName>
    <definedName name="__tot64">#REF!</definedName>
    <definedName name="_bdm.A816175324664F849FDFEB192AEE2056.edm" hidden="1">#REF!</definedName>
    <definedName name="_CME290109">#REF!</definedName>
    <definedName name="_Fill" hidden="1">#REF!</definedName>
    <definedName name="_iva2">#REF!</definedName>
    <definedName name="_Key1" hidden="1">#REF!</definedName>
    <definedName name="_LTV1">#REF!</definedName>
    <definedName name="_LTV2">#REF!</definedName>
    <definedName name="_Order1" hidden="1">255</definedName>
    <definedName name="_Order2" hidden="1">255</definedName>
    <definedName name="_Sort" hidden="1">#REF!</definedName>
    <definedName name="_Table2_Out" hidden="1">#REF!</definedName>
    <definedName name="_tot11">'[1]TIPI di Lavorazioni'!#REF!</definedName>
    <definedName name="_tot12">#REF!</definedName>
    <definedName name="_tot13">#REF!</definedName>
    <definedName name="_tot14">#REF!</definedName>
    <definedName name="_tot15">#REF!</definedName>
    <definedName name="_tot21">'[1]TIPI di Lavorazioni'!#REF!</definedName>
    <definedName name="_tot22">#REF!</definedName>
    <definedName name="_tot23">#REF!</definedName>
    <definedName name="_tot24">#REF!</definedName>
    <definedName name="_tot25">#REF!</definedName>
    <definedName name="_tot31">'[1]TIPI di Lavorazioni'!#REF!</definedName>
    <definedName name="_tot32">#REF!</definedName>
    <definedName name="_tot33">#REF!</definedName>
    <definedName name="_tot34">#REF!</definedName>
    <definedName name="_tot35">#REF!</definedName>
    <definedName name="_tot41">'[1]TIPI di Lavorazioni'!#REF!</definedName>
    <definedName name="_tot42">#REF!</definedName>
    <definedName name="_tot43">#REF!</definedName>
    <definedName name="_tot44">#REF!</definedName>
    <definedName name="_tot51">'[1]TIPI di Lavorazioni'!#REF!</definedName>
    <definedName name="_tot52">#REF!</definedName>
    <definedName name="_tot53">#REF!</definedName>
    <definedName name="_tot54">#REF!</definedName>
    <definedName name="_tot61">'[1]TIPI di Lavorazioni'!#REF!</definedName>
    <definedName name="_tot62">#REF!</definedName>
    <definedName name="_tot63">#REF!</definedName>
    <definedName name="_tot64">#REF!</definedName>
    <definedName name="a">'[1]TIPI di Lavorazioni'!#REF!</definedName>
    <definedName name="a_linea">#REF!</definedName>
    <definedName name="abbonamenti">#REF!</definedName>
    <definedName name="abbonamenti_1">#REF!</definedName>
    <definedName name="Acquisition_Date">#REF!</definedName>
    <definedName name="ActualDate">'[2]Equity'!$H$5</definedName>
    <definedName name="aggregati">#REF!</definedName>
    <definedName name="aggregati2">#REF!</definedName>
    <definedName name="area_portafoglio_bond">#REF!</definedName>
    <definedName name="area_portafoglio_brick">#REF!</definedName>
    <definedName name="Area_rent_roll">#REF!</definedName>
    <definedName name="_xlnm.Print_Area" localSheetId="1">'1. Conto Economico'!$A$1:$F$47</definedName>
    <definedName name="_xlnm.Print_Area" localSheetId="2">'2. Cash Flow'!$A$1:$G$54</definedName>
    <definedName name="_xlnm.Print_Area" localSheetId="3">'3. Stato Patrimoniale'!$A$2:$F$30</definedName>
    <definedName name="_xlnm.Print_Area" localSheetId="4">'4. Ricavi'!$B$2:$G$23</definedName>
    <definedName name="_xlnm.Print_Area" localSheetId="5">'5. Costo produzione'!$B$2:$G$19</definedName>
    <definedName name="_xlnm.Print_Area" localSheetId="7">'7. Investimenti - Ammortamenti'!$B$2:$H$126</definedName>
    <definedName name="_xlnm.Print_Area" localSheetId="8">'8. Finanziamenti'!$A$2:$F$15</definedName>
    <definedName name="Area_stampa_MI">#REF!</definedName>
    <definedName name="Area_summary_immobile">#REF!</definedName>
    <definedName name="AREA_TOTALE_SUMMARY_IMMOBILE">#REF!</definedName>
    <definedName name="arr_fee">#REF!</definedName>
    <definedName name="arrngmnt_fee">#REF!</definedName>
    <definedName name="arrprec">'[3]saldi'!#REF!</definedName>
    <definedName name="Av_size_resi1">#REF!</definedName>
    <definedName name="B">'[1]TIPI di Lavorazioni'!#REF!</definedName>
    <definedName name="BUDGET">#REF!</definedName>
    <definedName name="CAPEX">#REF!</definedName>
    <definedName name="Cardiochirurgia">'[4]SE'!#REF!</definedName>
    <definedName name="carta">'[5]Carta'!$B$69:$M$80</definedName>
    <definedName name="carta16">#REF!</definedName>
    <definedName name="carta32">#REF!</definedName>
    <definedName name="CASE">'[6]Global assumptions'!$B$170</definedName>
    <definedName name="Cash_Flow">'[7]SE'!#REF!</definedName>
    <definedName name="CashFlow">'[7]SE'!#REF!</definedName>
    <definedName name="cassa">#REF!</definedName>
    <definedName name="CC">'[8]ON EXCONSOC'!#REF!</definedName>
    <definedName name="CCLN">'[9]dip. giornalisti'!$A$38:$L$57</definedName>
    <definedName name="ccn">#REF!</definedName>
    <definedName name="cemol">#REF!</definedName>
    <definedName name="CF">'[7]SE'!#REF!</definedName>
    <definedName name="cix">'[7]ON EXCONSOC'!#REF!</definedName>
    <definedName name="CME29_10_09">#REF!</definedName>
    <definedName name="CME290109_2">#REF!</definedName>
    <definedName name="Codice">#REF!</definedName>
    <definedName name="Codice_asset">#REF!</definedName>
    <definedName name="conti">'[10]saldi'!$B$17:$K$448</definedName>
    <definedName name="Conversione">'[11]ANALISI FINANZIARIA'!#REF!</definedName>
    <definedName name="COST">#REF!</definedName>
    <definedName name="costi">'[12]CONTO ECONOMICO'!#REF!</definedName>
    <definedName name="Coupon">#REF!</definedName>
    <definedName name="cx">'[7]ON EXCONSOC'!#REF!</definedName>
    <definedName name="D">'[1]TIPI di Lavorazioni'!#REF!</definedName>
    <definedName name="da">'[7]SE'!#REF!</definedName>
    <definedName name="da_linea">#REF!</definedName>
    <definedName name="dasda">#REF!</definedName>
    <definedName name="davide">'[7]ON EXCONSOC'!#REF!</definedName>
    <definedName name="DB_Finale">#REF!</definedName>
    <definedName name="dddd">'[13]FOGLIO DI INPUT'!#REF!</definedName>
    <definedName name="ddddd">#REF!</definedName>
    <definedName name="deal_duration">#REF!</definedName>
    <definedName name="Debt_arrive">#REF!</definedName>
    <definedName name="DETTAGLIO">#REF!</definedName>
    <definedName name="dettaglio_per_rigo">#REF!</definedName>
    <definedName name="dilazione">'[11]ANALISI FINANZIARIA'!#REF!</definedName>
    <definedName name="dscr">'[14]DEBT'!$E$27</definedName>
    <definedName name="Durata_in_anni">#REF!</definedName>
    <definedName name="e">6.55957</definedName>
    <definedName name="ECONOMICO">#REF!</definedName>
    <definedName name="ediset">'[9]utilità'!$H$4:$I$10</definedName>
    <definedName name="ELENCHETTO">#REF!</definedName>
    <definedName name="Escrow_Bank">#REF!</definedName>
    <definedName name="FEES">#REF!</definedName>
    <definedName name="Foto">#REF!</definedName>
    <definedName name="FunDate">#REF!</definedName>
    <definedName name="gino">#REF!</definedName>
    <definedName name="Giorni">'Parametri e Note'!$B$3:$B$12</definedName>
    <definedName name="gset">'[9]utilità'!$E$4:$F$10</definedName>
    <definedName name="iexcons">'[13]FOGLIO DI INPUT'!$B$27</definedName>
    <definedName name="Imm_x_schede">#REF!</definedName>
    <definedName name="Immobile_n">#REF!</definedName>
    <definedName name="impianti">#REF!</definedName>
    <definedName name="Indice_prima_riga">#REF!</definedName>
    <definedName name="Indirizzo">#REF!</definedName>
    <definedName name="inflazione">'[12]CONTO ECONOMICO'!#REF!</definedName>
    <definedName name="Info_qualitative">#REF!</definedName>
    <definedName name="Interest_Debt">#REF!</definedName>
    <definedName name="Interest_VAT">#REF!</definedName>
    <definedName name="iva">#REF!</definedName>
    <definedName name="LIBOR">'[14]DEBT'!$E$11</definedName>
    <definedName name="Linea">#REF!</definedName>
    <definedName name="linea_concetraz">#REF!</definedName>
    <definedName name="linea_portafoglio_bond">#REF!</definedName>
    <definedName name="linea_portafoglio_brick">#REF!</definedName>
    <definedName name="Linea_summary_immobile">#REF!</definedName>
    <definedName name="linea_x_conc_pacc">#REF!</definedName>
    <definedName name="lista_primi_50">#REF!</definedName>
    <definedName name="lista_secondi_49">#REF!</definedName>
    <definedName name="LTV">'[14]DEBT'!$G$7</definedName>
    <definedName name="ltv_MIN">'[14]DEBT'!$E$28</definedName>
    <definedName name="Max">#REF!</definedName>
    <definedName name="mesi">'[9]utilità'!$B$4:$C$15</definedName>
    <definedName name="Mezz_commitment">#REF!</definedName>
    <definedName name="minusvalenza">'[13]FOGLIO DI INPUT'!#REF!</definedName>
    <definedName name="net_sales">#REF!</definedName>
    <definedName name="oneri">'[11]ANALISI FINANZIARIA'!#REF!</definedName>
    <definedName name="Pagam_per_anno">#REF!</definedName>
    <definedName name="Pagina">#REF!</definedName>
    <definedName name="pagine">'[9]calendario'!$A$400:$E$411</definedName>
    <definedName name="PAGSAL">'[15]PERIODI'!$G$2:$G$8</definedName>
    <definedName name="PERIODO">'[15]PERIODI'!$A$2:$A$62</definedName>
    <definedName name="pinco">'[16]GESTIONE ANTICIPI'!#REF!</definedName>
    <definedName name="Play">656277505</definedName>
    <definedName name="posizione_foto">#REF!</definedName>
    <definedName name="posizioni">'[17]fieg-fnsi'!$A$8:$Q$16</definedName>
    <definedName name="presi">#REF!</definedName>
    <definedName name="presi2">#REF!</definedName>
    <definedName name="primo_codice">#REF!</definedName>
    <definedName name="primo_codice_pacc">#REF!</definedName>
    <definedName name="primo_mq">#REF!</definedName>
    <definedName name="primo_mq_pacc">#REF!</definedName>
    <definedName name="PRINCIPAL">'[14]DEBT'!$D$7</definedName>
    <definedName name="prodotti">'[9]utilità'!$K$5:$N$8</definedName>
    <definedName name="Project_End">#REF!</definedName>
    <definedName name="Project_start">#REF!</definedName>
    <definedName name="proventi">'[11]ANALISI FINANZIARIA'!#REF!</definedName>
    <definedName name="q">#REF!</definedName>
    <definedName name="QWW">#REF!</definedName>
    <definedName name="rate">#REF!</definedName>
    <definedName name="Rent_Amort">'[14]DEBT'!$D$23</definedName>
    <definedName name="Resi1_PSM">#REF!</definedName>
    <definedName name="Retail1_PSM">#REF!</definedName>
    <definedName name="ricavi">'[12]CONTO ECONOMICO'!#REF!</definedName>
    <definedName name="ROBERTO">#REF!</definedName>
    <definedName name="rrrrr">#REF!</definedName>
    <definedName name="s">#REF!</definedName>
    <definedName name="saldi">'[18]sd'!$B$5:$H$394</definedName>
    <definedName name="sdprec">'[3]saldi'!#REF!</definedName>
    <definedName name="serie">#REF!</definedName>
    <definedName name="SOCIETA">'[15]PERIODI'!$H$2:$H$9</definedName>
    <definedName name="SPREAD">'[14]DEBT'!$E$12</definedName>
    <definedName name="SSSSSS">#REF!</definedName>
    <definedName name="Tabella_bon">#REF!</definedName>
    <definedName name="Tabella_BOND">#REF!</definedName>
    <definedName name="Table">'[19]Input'!$A$4:$FK$116</definedName>
    <definedName name="Tasso_inter_annuale">#REF!</definedName>
    <definedName name="tirature">#REF!</definedName>
    <definedName name="TOSCANA">#REF!</definedName>
    <definedName name="Tot_Equity">#REF!</definedName>
    <definedName name="uscite">'[9]calendario'!$A$379:$E$390</definedName>
    <definedName name="VAT_Client_Hotel">#REF!</definedName>
    <definedName name="VAT_Clients">#REF!</definedName>
    <definedName name="VAT_Clients_Retail">#REF!</definedName>
    <definedName name="VAT_Clients_Stud_Carparks">#REF!</definedName>
    <definedName name="VAT_Fin">#REF!</definedName>
    <definedName name="VAT_on_other_costs">#REF!</definedName>
    <definedName name="VAT_on_work">#REF!</definedName>
    <definedName name="VAT_work">#REF!</definedName>
    <definedName name="VBAdvanced.VB_Branch_Example">[0]!VBAdvanced.VB_Branch_Example</definedName>
    <definedName name="VBAdvanced.VB_GetWindowsDirectory">[0]!VBAdvanced.VB_GetWindowsDirectory</definedName>
    <definedName name="vemd">'[20]sim 2010'!$A$17:$G$28</definedName>
    <definedName name="vendite">#REF!</definedName>
    <definedName name="verprec">'[3]saldi'!#REF!</definedName>
    <definedName name="vvv">'[16]GESTIONE ANTICIPI'!#REF!</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SSS">#REF!</definedName>
    <definedName name="xxx"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YESNO">'[15]PERIODI'!$E$2:$E$3</definedName>
  </definedNames>
  <calcPr fullCalcOnLoad="1"/>
</workbook>
</file>

<file path=xl/comments2.xml><?xml version="1.0" encoding="utf-8"?>
<comments xmlns="http://schemas.openxmlformats.org/spreadsheetml/2006/main">
  <authors>
    <author>pc75</author>
  </authors>
  <commentList>
    <comment ref="A11" authorId="0">
      <text>
        <r>
          <rPr>
            <b/>
            <sz val="9"/>
            <rFont val="Tahoma"/>
            <family val="2"/>
          </rPr>
          <t>Inserire il nome della voce di costo</t>
        </r>
      </text>
    </comment>
    <comment ref="A12" authorId="0">
      <text>
        <r>
          <rPr>
            <b/>
            <sz val="9"/>
            <rFont val="Tahoma"/>
            <family val="2"/>
          </rPr>
          <t>Dicitura modificabile</t>
        </r>
      </text>
    </comment>
    <comment ref="B12" authorId="0">
      <text>
        <r>
          <rPr>
            <b/>
            <sz val="9"/>
            <rFont val="Tahoma"/>
            <family val="2"/>
          </rPr>
          <t xml:space="preserve">Inserire percentuale 
</t>
        </r>
        <r>
          <rPr>
            <sz val="9"/>
            <rFont val="Tahoma"/>
            <family val="2"/>
          </rPr>
          <t>di seguito alcuni esempi standard di quanto trasposrto e logistica incidono, a livello di % dei ricavi:
Industria da 6% a 22%
Agricoltura da 6% a 12%
Servizi da 10% a 18%</t>
        </r>
      </text>
    </comment>
    <comment ref="A13" authorId="0">
      <text>
        <r>
          <rPr>
            <b/>
            <sz val="9"/>
            <rFont val="Tahoma"/>
            <family val="2"/>
          </rPr>
          <t>Inserire il nome della voce di costo</t>
        </r>
      </text>
    </comment>
    <comment ref="A14" authorId="0">
      <text>
        <r>
          <rPr>
            <b/>
            <sz val="9"/>
            <rFont val="Tahoma"/>
            <family val="2"/>
          </rPr>
          <t>Dicitura modificabile</t>
        </r>
      </text>
    </comment>
    <comment ref="B14" authorId="0">
      <text>
        <r>
          <rPr>
            <b/>
            <sz val="9"/>
            <rFont val="Tahoma"/>
            <family val="2"/>
          </rPr>
          <t xml:space="preserve">Inserire percentuale
</t>
        </r>
      </text>
    </comment>
    <comment ref="C14" authorId="0">
      <text>
        <r>
          <rPr>
            <b/>
            <sz val="9"/>
            <rFont val="Tahoma"/>
            <family val="2"/>
          </rPr>
          <t>Inserire percentuale</t>
        </r>
      </text>
    </comment>
    <comment ref="D14" authorId="0">
      <text>
        <r>
          <rPr>
            <b/>
            <sz val="9"/>
            <rFont val="Tahoma"/>
            <family val="2"/>
          </rPr>
          <t>Inserire percentuale</t>
        </r>
      </text>
    </comment>
    <comment ref="E14" authorId="0">
      <text>
        <r>
          <rPr>
            <b/>
            <sz val="9"/>
            <rFont val="Tahoma"/>
            <family val="2"/>
          </rPr>
          <t>Inserire percentuale</t>
        </r>
      </text>
    </comment>
    <comment ref="F14" authorId="0">
      <text>
        <r>
          <rPr>
            <b/>
            <sz val="9"/>
            <rFont val="Tahoma"/>
            <family val="2"/>
          </rPr>
          <t>Inserire percentuale</t>
        </r>
      </text>
    </comment>
    <comment ref="A19" authorId="0">
      <text>
        <r>
          <rPr>
            <b/>
            <sz val="9"/>
            <rFont val="Tahoma"/>
            <family val="2"/>
          </rPr>
          <t>Inserire il nome della voce di costo</t>
        </r>
      </text>
    </comment>
    <comment ref="A20" authorId="0">
      <text>
        <r>
          <rPr>
            <b/>
            <sz val="9"/>
            <rFont val="Tahoma"/>
            <family val="2"/>
          </rPr>
          <t>Dicitura modificabile</t>
        </r>
      </text>
    </comment>
    <comment ref="B20" authorId="0">
      <text>
        <r>
          <rPr>
            <b/>
            <sz val="9"/>
            <rFont val="Tahoma"/>
            <family val="2"/>
          </rPr>
          <t>Inserire percentuale</t>
        </r>
      </text>
    </comment>
    <comment ref="C20" authorId="0">
      <text>
        <r>
          <rPr>
            <b/>
            <sz val="9"/>
            <rFont val="Tahoma"/>
            <family val="2"/>
          </rPr>
          <t>Inserire percentuale</t>
        </r>
      </text>
    </comment>
    <comment ref="D20" authorId="0">
      <text>
        <r>
          <rPr>
            <b/>
            <sz val="9"/>
            <rFont val="Tahoma"/>
            <family val="2"/>
          </rPr>
          <t>Inserire percentuale</t>
        </r>
      </text>
    </comment>
    <comment ref="E20" authorId="0">
      <text>
        <r>
          <rPr>
            <b/>
            <sz val="9"/>
            <rFont val="Tahoma"/>
            <family val="2"/>
          </rPr>
          <t>Inserire percentuale</t>
        </r>
      </text>
    </comment>
    <comment ref="F20" authorId="0">
      <text>
        <r>
          <rPr>
            <b/>
            <sz val="9"/>
            <rFont val="Tahoma"/>
            <family val="2"/>
          </rPr>
          <t>Inserire percentuale</t>
        </r>
      </text>
    </comment>
    <comment ref="A21" authorId="0">
      <text>
        <r>
          <rPr>
            <b/>
            <sz val="9"/>
            <rFont val="Tahoma"/>
            <family val="2"/>
          </rPr>
          <t>Inserire il nome della voce di costo</t>
        </r>
      </text>
    </comment>
    <comment ref="B21" authorId="0">
      <text>
        <r>
          <rPr>
            <b/>
            <sz val="9"/>
            <rFont val="Tahoma"/>
            <family val="2"/>
          </rPr>
          <t>Inserire importo</t>
        </r>
      </text>
    </comment>
    <comment ref="C21" authorId="0">
      <text>
        <r>
          <rPr>
            <b/>
            <sz val="9"/>
            <rFont val="Tahoma"/>
            <family val="2"/>
          </rPr>
          <t>Inserire importo</t>
        </r>
      </text>
    </comment>
    <comment ref="D21" authorId="0">
      <text>
        <r>
          <rPr>
            <b/>
            <sz val="9"/>
            <rFont val="Tahoma"/>
            <family val="2"/>
          </rPr>
          <t>Inserire importo</t>
        </r>
      </text>
    </comment>
    <comment ref="E21" authorId="0">
      <text>
        <r>
          <rPr>
            <b/>
            <sz val="9"/>
            <rFont val="Tahoma"/>
            <family val="2"/>
          </rPr>
          <t>Inserire importo</t>
        </r>
      </text>
    </comment>
    <comment ref="F21" authorId="0">
      <text>
        <r>
          <rPr>
            <b/>
            <sz val="9"/>
            <rFont val="Tahoma"/>
            <family val="2"/>
          </rPr>
          <t>Inserire importo</t>
        </r>
      </text>
    </comment>
    <comment ref="A22" authorId="0">
      <text>
        <r>
          <rPr>
            <b/>
            <sz val="9"/>
            <rFont val="Tahoma"/>
            <family val="2"/>
          </rPr>
          <t>Inserire il nome della voce di costo</t>
        </r>
      </text>
    </comment>
    <comment ref="A23" authorId="0">
      <text>
        <r>
          <rPr>
            <b/>
            <sz val="9"/>
            <rFont val="Tahoma"/>
            <family val="2"/>
          </rPr>
          <t>Dicitura modificabile</t>
        </r>
      </text>
    </comment>
    <comment ref="B23" authorId="0">
      <text>
        <r>
          <rPr>
            <b/>
            <sz val="9"/>
            <rFont val="Tahoma"/>
            <family val="2"/>
          </rPr>
          <t>Inserire percentuale</t>
        </r>
      </text>
    </comment>
    <comment ref="C23" authorId="0">
      <text>
        <r>
          <rPr>
            <b/>
            <sz val="9"/>
            <rFont val="Tahoma"/>
            <family val="2"/>
          </rPr>
          <t>Inserire percentuale</t>
        </r>
      </text>
    </comment>
    <comment ref="D23" authorId="0">
      <text>
        <r>
          <rPr>
            <b/>
            <sz val="9"/>
            <rFont val="Tahoma"/>
            <family val="2"/>
          </rPr>
          <t>Inserire percentuale</t>
        </r>
      </text>
    </comment>
    <comment ref="E23" authorId="0">
      <text>
        <r>
          <rPr>
            <b/>
            <sz val="9"/>
            <rFont val="Tahoma"/>
            <family val="2"/>
          </rPr>
          <t>Inserire percentuale</t>
        </r>
      </text>
    </comment>
    <comment ref="F23" authorId="0">
      <text>
        <r>
          <rPr>
            <b/>
            <sz val="9"/>
            <rFont val="Tahoma"/>
            <family val="2"/>
          </rPr>
          <t>Inserire percentuale</t>
        </r>
      </text>
    </comment>
    <comment ref="A24" authorId="0">
      <text>
        <r>
          <rPr>
            <b/>
            <sz val="9"/>
            <rFont val="Tahoma"/>
            <family val="2"/>
          </rPr>
          <t xml:space="preserve">Inserire il nome della voce di costo.
</t>
        </r>
      </text>
    </comment>
    <comment ref="A25" authorId="0">
      <text>
        <r>
          <rPr>
            <b/>
            <sz val="9"/>
            <rFont val="Tahoma"/>
            <family val="2"/>
          </rPr>
          <t>Dicitura modificabile</t>
        </r>
      </text>
    </comment>
    <comment ref="B25" authorId="0">
      <text>
        <r>
          <rPr>
            <b/>
            <sz val="9"/>
            <rFont val="Tahoma"/>
            <family val="2"/>
          </rPr>
          <t>Inserire percentuale</t>
        </r>
      </text>
    </comment>
    <comment ref="C25" authorId="0">
      <text>
        <r>
          <rPr>
            <b/>
            <sz val="9"/>
            <rFont val="Tahoma"/>
            <family val="2"/>
          </rPr>
          <t>Inserire percentuale</t>
        </r>
      </text>
    </comment>
    <comment ref="D25" authorId="0">
      <text>
        <r>
          <rPr>
            <b/>
            <sz val="9"/>
            <rFont val="Tahoma"/>
            <family val="2"/>
          </rPr>
          <t>Inserire percentuale</t>
        </r>
      </text>
    </comment>
    <comment ref="E25" authorId="0">
      <text>
        <r>
          <rPr>
            <b/>
            <sz val="9"/>
            <rFont val="Tahoma"/>
            <family val="2"/>
          </rPr>
          <t>Inserire percentuale</t>
        </r>
      </text>
    </comment>
    <comment ref="F25" authorId="0">
      <text>
        <r>
          <rPr>
            <b/>
            <sz val="9"/>
            <rFont val="Tahoma"/>
            <family val="2"/>
          </rPr>
          <t>Inserire percentuale</t>
        </r>
      </text>
    </comment>
    <comment ref="B40" authorId="0">
      <text>
        <r>
          <rPr>
            <b/>
            <sz val="9"/>
            <rFont val="Tahoma"/>
            <family val="2"/>
          </rPr>
          <t>Inserire importo</t>
        </r>
      </text>
    </comment>
    <comment ref="C40" authorId="0">
      <text>
        <r>
          <rPr>
            <b/>
            <sz val="9"/>
            <rFont val="Tahoma"/>
            <family val="2"/>
          </rPr>
          <t>Inserire importo</t>
        </r>
      </text>
    </comment>
    <comment ref="D40" authorId="0">
      <text>
        <r>
          <rPr>
            <b/>
            <sz val="9"/>
            <rFont val="Tahoma"/>
            <family val="2"/>
          </rPr>
          <t>Inserire importo</t>
        </r>
      </text>
    </comment>
    <comment ref="E40" authorId="0">
      <text>
        <r>
          <rPr>
            <b/>
            <sz val="9"/>
            <rFont val="Tahoma"/>
            <family val="2"/>
          </rPr>
          <t>Inserire importo</t>
        </r>
      </text>
    </comment>
    <comment ref="F40" authorId="0">
      <text>
        <r>
          <rPr>
            <b/>
            <sz val="9"/>
            <rFont val="Tahoma"/>
            <family val="2"/>
          </rPr>
          <t>Inserire importo</t>
        </r>
      </text>
    </comment>
    <comment ref="B41" authorId="0">
      <text>
        <r>
          <rPr>
            <b/>
            <sz val="9"/>
            <rFont val="Tahoma"/>
            <family val="2"/>
          </rPr>
          <t>Inserire importo</t>
        </r>
      </text>
    </comment>
    <comment ref="C41" authorId="0">
      <text>
        <r>
          <rPr>
            <b/>
            <sz val="9"/>
            <rFont val="Tahoma"/>
            <family val="2"/>
          </rPr>
          <t>Inserire importo</t>
        </r>
      </text>
    </comment>
    <comment ref="D41" authorId="0">
      <text>
        <r>
          <rPr>
            <b/>
            <sz val="9"/>
            <rFont val="Tahoma"/>
            <family val="2"/>
          </rPr>
          <t>Inserire importo</t>
        </r>
      </text>
    </comment>
    <comment ref="E41" authorId="0">
      <text>
        <r>
          <rPr>
            <b/>
            <sz val="9"/>
            <rFont val="Tahoma"/>
            <family val="2"/>
          </rPr>
          <t>Inserire importo</t>
        </r>
      </text>
    </comment>
    <comment ref="F41" authorId="0">
      <text>
        <r>
          <rPr>
            <b/>
            <sz val="9"/>
            <rFont val="Tahoma"/>
            <family val="2"/>
          </rPr>
          <t>Inserire importo</t>
        </r>
      </text>
    </comment>
    <comment ref="C12" authorId="0">
      <text>
        <r>
          <rPr>
            <b/>
            <sz val="9"/>
            <rFont val="Tahoma"/>
            <family val="2"/>
          </rPr>
          <t xml:space="preserve">Inserire percentuale 
</t>
        </r>
        <r>
          <rPr>
            <sz val="9"/>
            <rFont val="Tahoma"/>
            <family val="2"/>
          </rPr>
          <t>di seguito alcuni esempi standard:
Industria da 6% a 22%
Agricoltura da 6% a 12%
Servizi da 10% a 18%</t>
        </r>
      </text>
    </comment>
    <comment ref="D12" authorId="0">
      <text>
        <r>
          <rPr>
            <b/>
            <sz val="9"/>
            <rFont val="Tahoma"/>
            <family val="2"/>
          </rPr>
          <t xml:space="preserve">Inserire percentuale 
</t>
        </r>
        <r>
          <rPr>
            <sz val="9"/>
            <rFont val="Tahoma"/>
            <family val="2"/>
          </rPr>
          <t>di seguito alcuni esempi standard:
Industria da 6% a 22%
Agricoltura da 6% a 12%
Servizi da 10% a 18%</t>
        </r>
      </text>
    </comment>
    <comment ref="E12" authorId="0">
      <text>
        <r>
          <rPr>
            <b/>
            <sz val="9"/>
            <rFont val="Tahoma"/>
            <family val="2"/>
          </rPr>
          <t xml:space="preserve">Inserire percentuale 
</t>
        </r>
        <r>
          <rPr>
            <sz val="9"/>
            <rFont val="Tahoma"/>
            <family val="2"/>
          </rPr>
          <t>di seguito alcuni esempi standard:
Industria da 6% a 22%
Agricoltura da 6% a 12%
Servizi da 10% a 18%</t>
        </r>
      </text>
    </comment>
    <comment ref="F12" authorId="0">
      <text>
        <r>
          <rPr>
            <b/>
            <sz val="9"/>
            <rFont val="Tahoma"/>
            <family val="2"/>
          </rPr>
          <t xml:space="preserve">Inserire percentuale 
</t>
        </r>
        <r>
          <rPr>
            <sz val="9"/>
            <rFont val="Tahoma"/>
            <family val="2"/>
          </rPr>
          <t>di seguito alcuni esempi standard:
Industria da 6% a 22%
Agricoltura da 6% a 12%
Servizi da 10% a 18%</t>
        </r>
      </text>
    </comment>
  </commentList>
</comments>
</file>

<file path=xl/comments3.xml><?xml version="1.0" encoding="utf-8"?>
<comments xmlns="http://schemas.openxmlformats.org/spreadsheetml/2006/main">
  <authors>
    <author>pc75</author>
    <author>PAGLIAI ANDREA</author>
  </authors>
  <commentList>
    <comment ref="B10" authorId="0">
      <text>
        <r>
          <rPr>
            <b/>
            <sz val="9"/>
            <rFont val="Tahoma"/>
            <family val="2"/>
          </rPr>
          <t>Inserire n° giorni di dilazione (selezionare dal menu a discesa)</t>
        </r>
      </text>
    </comment>
    <comment ref="B52" authorId="0">
      <text>
        <r>
          <rPr>
            <b/>
            <sz val="9"/>
            <rFont val="Tahoma"/>
            <family val="2"/>
          </rPr>
          <t>Inserire tasso d'interesse attivo su disponibilità liquide</t>
        </r>
      </text>
    </comment>
    <comment ref="B53" authorId="0">
      <text>
        <r>
          <rPr>
            <b/>
            <sz val="9"/>
            <rFont val="Tahoma"/>
            <family val="2"/>
          </rPr>
          <t>Inserire tasso d'interesse passivo su debiti a breve verso banche</t>
        </r>
      </text>
    </comment>
    <comment ref="B6" authorId="1">
      <text>
        <r>
          <rPr>
            <b/>
            <sz val="9"/>
            <rFont val="Tahoma"/>
            <family val="2"/>
          </rPr>
          <t xml:space="preserve">Inserire aliquota IVA.
L'aliquota inserita riguarda il totale dei ricavi. Può quindi essere un valore riveniente dalla media ponderata delle aliquote di legge pesate in base al mix di prodotti venduti.
</t>
        </r>
        <r>
          <rPr>
            <sz val="9"/>
            <rFont val="Tahoma"/>
            <family val="2"/>
          </rPr>
          <t>Aliquote di legge:</t>
        </r>
        <r>
          <rPr>
            <b/>
            <sz val="9"/>
            <rFont val="Tahoma"/>
            <family val="2"/>
          </rPr>
          <t xml:space="preserve">
4%</t>
        </r>
        <r>
          <rPr>
            <sz val="9"/>
            <rFont val="Tahoma"/>
            <family val="2"/>
          </rPr>
          <t xml:space="preserve"> (aliquota minima), applicata ad esempio alle vendite di generi di prima necessità (alimentari, stampa quotidiana o periodica, ecc.);​
</t>
        </r>
        <r>
          <rPr>
            <b/>
            <sz val="9"/>
            <rFont val="Tahoma"/>
            <family val="2"/>
          </rPr>
          <t>10%</t>
        </r>
        <r>
          <rPr>
            <sz val="9"/>
            <rFont val="Tahoma"/>
            <family val="2"/>
          </rPr>
          <t xml:space="preserve"> (aliquota ridotta), applicata ai servizi turistici (alberghi, bar, ristoranti e altri prodotti turistici), a determinati prodotti alimentari e particolari operazioni di recupero edilizio;
</t>
        </r>
        <r>
          <rPr>
            <b/>
            <sz val="9"/>
            <rFont val="Tahoma"/>
            <family val="2"/>
          </rPr>
          <t>22%</t>
        </r>
        <r>
          <rPr>
            <sz val="9"/>
            <rFont val="Tahoma"/>
            <family val="2"/>
          </rPr>
          <t xml:space="preserve"> (aliquota ordinaria), da applicare in tutti i casi in cui la normativa non prevede una delle due aliquote precedenti.
</t>
        </r>
      </text>
    </comment>
    <comment ref="B24" authorId="1">
      <text>
        <r>
          <rPr>
            <b/>
            <sz val="9"/>
            <rFont val="Tahoma"/>
            <family val="2"/>
          </rPr>
          <t xml:space="preserve">Inserire aliquota IVA.
L'aliquota inserita riguarda il totale dei costi. Può quindi essere un valore riveniente dalla media ponderata delle aliquote di legge pesate in base al mix di prodotti venduti.
</t>
        </r>
        <r>
          <rPr>
            <sz val="9"/>
            <rFont val="Tahoma"/>
            <family val="2"/>
          </rPr>
          <t>Aliquote di legge:</t>
        </r>
        <r>
          <rPr>
            <b/>
            <sz val="9"/>
            <rFont val="Tahoma"/>
            <family val="2"/>
          </rPr>
          <t xml:space="preserve">
4%</t>
        </r>
        <r>
          <rPr>
            <sz val="9"/>
            <rFont val="Tahoma"/>
            <family val="2"/>
          </rPr>
          <t xml:space="preserve"> (aliquota minima), applicata ad esempio alle vendite di generi di prima necessità (alimentari, stampa quotidiana o periodica, ecc.);​
</t>
        </r>
        <r>
          <rPr>
            <b/>
            <sz val="9"/>
            <rFont val="Tahoma"/>
            <family val="2"/>
          </rPr>
          <t>10%</t>
        </r>
        <r>
          <rPr>
            <sz val="9"/>
            <rFont val="Tahoma"/>
            <family val="2"/>
          </rPr>
          <t xml:space="preserve"> (aliquota ridotta), applicata ai servizi turistici (alberghi, bar, ristoranti e altri prodotti turistici), a determinati prodotti alimentari e particolari operazioni di recupero edilizio;
</t>
        </r>
        <r>
          <rPr>
            <b/>
            <sz val="9"/>
            <rFont val="Tahoma"/>
            <family val="2"/>
          </rPr>
          <t>22%</t>
        </r>
        <r>
          <rPr>
            <sz val="9"/>
            <rFont val="Tahoma"/>
            <family val="2"/>
          </rPr>
          <t xml:space="preserve"> (aliquota ordinaria), da applicare in tutti i casi in cui la normativa non prevede una delle due aliquote precedenti.
</t>
        </r>
      </text>
    </comment>
    <comment ref="B2" authorId="0">
      <text>
        <r>
          <rPr>
            <b/>
            <sz val="9"/>
            <rFont val="Tahoma"/>
            <family val="2"/>
          </rPr>
          <t>Inserire n° giorni di dilazione (selezionare dal menu a discesa)</t>
        </r>
      </text>
    </comment>
    <comment ref="B11" authorId="0">
      <text>
        <r>
          <rPr>
            <b/>
            <sz val="9"/>
            <rFont val="Tahoma"/>
            <family val="2"/>
          </rPr>
          <t>Inserire n° giorni di dilazione (selezionare dal menu a discesa)</t>
        </r>
      </text>
    </comment>
    <comment ref="B12" authorId="0">
      <text>
        <r>
          <rPr>
            <b/>
            <sz val="9"/>
            <rFont val="Tahoma"/>
            <family val="2"/>
          </rPr>
          <t>Inserire n° giorni di dilazione (selezionare dal menu a discesa)</t>
        </r>
      </text>
    </comment>
    <comment ref="B13" authorId="0">
      <text>
        <r>
          <rPr>
            <b/>
            <sz val="9"/>
            <rFont val="Tahoma"/>
            <family val="2"/>
          </rPr>
          <t>Inserire n° giorni di dilazione (selezionare dal menu a discesa)</t>
        </r>
      </text>
    </comment>
    <comment ref="B14" authorId="0">
      <text>
        <r>
          <rPr>
            <b/>
            <sz val="9"/>
            <rFont val="Tahoma"/>
            <family val="2"/>
          </rPr>
          <t>Inserire n° giorni di dilazione (selezionare dal menu a discesa)</t>
        </r>
      </text>
    </comment>
    <comment ref="B15" authorId="0">
      <text>
        <r>
          <rPr>
            <b/>
            <sz val="9"/>
            <rFont val="Tahoma"/>
            <family val="2"/>
          </rPr>
          <t>Inserire n° giorni di dilazione (selezionare dal menu a discesa)</t>
        </r>
      </text>
    </comment>
  </commentList>
</comments>
</file>

<file path=xl/comments5.xml><?xml version="1.0" encoding="utf-8"?>
<comments xmlns="http://schemas.openxmlformats.org/spreadsheetml/2006/main">
  <authors>
    <author>pc75</author>
  </authors>
  <commentList>
    <comment ref="B9" authorId="0">
      <text>
        <r>
          <rPr>
            <b/>
            <sz val="9"/>
            <rFont val="Tahoma"/>
            <family val="2"/>
          </rPr>
          <t>Inserire nome tipologia di ricavo</t>
        </r>
      </text>
    </comment>
    <comment ref="C9" authorId="0">
      <text>
        <r>
          <rPr>
            <b/>
            <sz val="9"/>
            <rFont val="Tahoma"/>
            <family val="2"/>
          </rPr>
          <t>Inserire quantitativo</t>
        </r>
      </text>
    </comment>
    <comment ref="D9" authorId="0">
      <text>
        <r>
          <rPr>
            <b/>
            <sz val="9"/>
            <rFont val="Tahoma"/>
            <family val="2"/>
          </rPr>
          <t>Inserire quantitativo</t>
        </r>
      </text>
    </comment>
    <comment ref="E9" authorId="0">
      <text>
        <r>
          <rPr>
            <b/>
            <sz val="9"/>
            <rFont val="Tahoma"/>
            <family val="2"/>
          </rPr>
          <t>Inserire quantitativo</t>
        </r>
      </text>
    </comment>
    <comment ref="F9" authorId="0">
      <text>
        <r>
          <rPr>
            <b/>
            <sz val="9"/>
            <rFont val="Tahoma"/>
            <family val="2"/>
          </rPr>
          <t>Inserire quantitativo</t>
        </r>
      </text>
    </comment>
    <comment ref="G9" authorId="0">
      <text>
        <r>
          <rPr>
            <b/>
            <sz val="9"/>
            <rFont val="Tahoma"/>
            <family val="2"/>
          </rPr>
          <t>Inserire quantitativo</t>
        </r>
      </text>
    </comment>
    <comment ref="B10" authorId="0">
      <text>
        <r>
          <rPr>
            <b/>
            <sz val="9"/>
            <rFont val="Tahoma"/>
            <family val="2"/>
          </rPr>
          <t>Inserire nome tipologia di ricavo</t>
        </r>
      </text>
    </comment>
    <comment ref="C10" authorId="0">
      <text>
        <r>
          <rPr>
            <b/>
            <sz val="9"/>
            <rFont val="Tahoma"/>
            <family val="2"/>
          </rPr>
          <t>Inserire quantitativo</t>
        </r>
      </text>
    </comment>
    <comment ref="D10" authorId="0">
      <text>
        <r>
          <rPr>
            <b/>
            <sz val="9"/>
            <rFont val="Tahoma"/>
            <family val="2"/>
          </rPr>
          <t>Inserire quantitativo</t>
        </r>
      </text>
    </comment>
    <comment ref="E10" authorId="0">
      <text>
        <r>
          <rPr>
            <b/>
            <sz val="9"/>
            <rFont val="Tahoma"/>
            <family val="2"/>
          </rPr>
          <t>Inserire quantitativo</t>
        </r>
      </text>
    </comment>
    <comment ref="F10" authorId="0">
      <text>
        <r>
          <rPr>
            <b/>
            <sz val="9"/>
            <rFont val="Tahoma"/>
            <family val="2"/>
          </rPr>
          <t>Inserire quantitativo</t>
        </r>
      </text>
    </comment>
    <comment ref="G10" authorId="0">
      <text>
        <r>
          <rPr>
            <b/>
            <sz val="9"/>
            <rFont val="Tahoma"/>
            <family val="2"/>
          </rPr>
          <t>Inserire quantitativo</t>
        </r>
      </text>
    </comment>
    <comment ref="B11" authorId="0">
      <text>
        <r>
          <rPr>
            <b/>
            <sz val="9"/>
            <rFont val="Tahoma"/>
            <family val="2"/>
          </rPr>
          <t>Inserire nome tipologia di ricavo</t>
        </r>
      </text>
    </comment>
    <comment ref="C11" authorId="0">
      <text>
        <r>
          <rPr>
            <b/>
            <sz val="9"/>
            <rFont val="Tahoma"/>
            <family val="2"/>
          </rPr>
          <t>Inserire quantitativo</t>
        </r>
      </text>
    </comment>
    <comment ref="D11" authorId="0">
      <text>
        <r>
          <rPr>
            <b/>
            <sz val="9"/>
            <rFont val="Tahoma"/>
            <family val="2"/>
          </rPr>
          <t>Inserire quantitativo</t>
        </r>
      </text>
    </comment>
    <comment ref="E11" authorId="0">
      <text>
        <r>
          <rPr>
            <b/>
            <sz val="9"/>
            <rFont val="Tahoma"/>
            <family val="2"/>
          </rPr>
          <t>Inserire quantitativo</t>
        </r>
      </text>
    </comment>
    <comment ref="F11" authorId="0">
      <text>
        <r>
          <rPr>
            <b/>
            <sz val="9"/>
            <rFont val="Tahoma"/>
            <family val="2"/>
          </rPr>
          <t>Inserire quantitativo</t>
        </r>
      </text>
    </comment>
    <comment ref="G11" authorId="0">
      <text>
        <r>
          <rPr>
            <b/>
            <sz val="9"/>
            <rFont val="Tahoma"/>
            <family val="2"/>
          </rPr>
          <t>Inserire quantitativo</t>
        </r>
      </text>
    </comment>
    <comment ref="C15" authorId="0">
      <text>
        <r>
          <rPr>
            <b/>
            <sz val="9"/>
            <rFont val="Tahoma"/>
            <family val="2"/>
          </rPr>
          <t>Inserire prezzo</t>
        </r>
      </text>
    </comment>
    <comment ref="D15" authorId="0">
      <text>
        <r>
          <rPr>
            <b/>
            <sz val="9"/>
            <rFont val="Tahoma"/>
            <family val="2"/>
          </rPr>
          <t>Inserire prezzo</t>
        </r>
      </text>
    </comment>
    <comment ref="E15" authorId="0">
      <text>
        <r>
          <rPr>
            <b/>
            <sz val="9"/>
            <rFont val="Tahoma"/>
            <family val="2"/>
          </rPr>
          <t>Inserire prezzo</t>
        </r>
      </text>
    </comment>
    <comment ref="F15" authorId="0">
      <text>
        <r>
          <rPr>
            <b/>
            <sz val="9"/>
            <rFont val="Tahoma"/>
            <family val="2"/>
          </rPr>
          <t>Inserire prezzo</t>
        </r>
      </text>
    </comment>
    <comment ref="G15" authorId="0">
      <text>
        <r>
          <rPr>
            <b/>
            <sz val="9"/>
            <rFont val="Tahoma"/>
            <family val="2"/>
          </rPr>
          <t>Inserire prezzo</t>
        </r>
      </text>
    </comment>
    <comment ref="C16" authorId="0">
      <text>
        <r>
          <rPr>
            <b/>
            <sz val="9"/>
            <rFont val="Tahoma"/>
            <family val="2"/>
          </rPr>
          <t>Inserire prezzo</t>
        </r>
      </text>
    </comment>
    <comment ref="D16" authorId="0">
      <text>
        <r>
          <rPr>
            <b/>
            <sz val="9"/>
            <rFont val="Tahoma"/>
            <family val="2"/>
          </rPr>
          <t>Inserire prezzo</t>
        </r>
      </text>
    </comment>
    <comment ref="E16" authorId="0">
      <text>
        <r>
          <rPr>
            <b/>
            <sz val="9"/>
            <rFont val="Tahoma"/>
            <family val="2"/>
          </rPr>
          <t>Inserire prezzo</t>
        </r>
      </text>
    </comment>
    <comment ref="F16" authorId="0">
      <text>
        <r>
          <rPr>
            <b/>
            <sz val="9"/>
            <rFont val="Tahoma"/>
            <family val="2"/>
          </rPr>
          <t>Inserire prezzo</t>
        </r>
      </text>
    </comment>
    <comment ref="G16" authorId="0">
      <text>
        <r>
          <rPr>
            <b/>
            <sz val="9"/>
            <rFont val="Tahoma"/>
            <family val="2"/>
          </rPr>
          <t>Inserire prezzo</t>
        </r>
      </text>
    </comment>
    <comment ref="C17" authorId="0">
      <text>
        <r>
          <rPr>
            <b/>
            <sz val="9"/>
            <rFont val="Tahoma"/>
            <family val="2"/>
          </rPr>
          <t>Inserire prezzo</t>
        </r>
      </text>
    </comment>
    <comment ref="D17" authorId="0">
      <text>
        <r>
          <rPr>
            <b/>
            <sz val="9"/>
            <rFont val="Tahoma"/>
            <family val="2"/>
          </rPr>
          <t>Inserire prezzo</t>
        </r>
      </text>
    </comment>
    <comment ref="E17" authorId="0">
      <text>
        <r>
          <rPr>
            <b/>
            <sz val="9"/>
            <rFont val="Tahoma"/>
            <family val="2"/>
          </rPr>
          <t>Inserire prezzo</t>
        </r>
      </text>
    </comment>
    <comment ref="F17" authorId="0">
      <text>
        <r>
          <rPr>
            <b/>
            <sz val="9"/>
            <rFont val="Tahoma"/>
            <family val="2"/>
          </rPr>
          <t>Inserire prezzo</t>
        </r>
      </text>
    </comment>
    <comment ref="G17" authorId="0">
      <text>
        <r>
          <rPr>
            <b/>
            <sz val="9"/>
            <rFont val="Tahoma"/>
            <family val="2"/>
          </rPr>
          <t>Inserire prezzo</t>
        </r>
      </text>
    </comment>
    <comment ref="C21" authorId="0">
      <text>
        <r>
          <rPr>
            <b/>
            <sz val="9"/>
            <rFont val="Tahoma"/>
            <family val="2"/>
          </rPr>
          <t>Inserire percentuale di provvigione su ricavo</t>
        </r>
      </text>
    </comment>
    <comment ref="D21" authorId="0">
      <text>
        <r>
          <rPr>
            <b/>
            <sz val="9"/>
            <rFont val="Tahoma"/>
            <family val="2"/>
          </rPr>
          <t>Inserire percentuale di provvigione su ricavo</t>
        </r>
      </text>
    </comment>
    <comment ref="E21" authorId="0">
      <text>
        <r>
          <rPr>
            <b/>
            <sz val="9"/>
            <rFont val="Tahoma"/>
            <family val="2"/>
          </rPr>
          <t>Inserire percentuale di provvigione su ricavo</t>
        </r>
      </text>
    </comment>
    <comment ref="F21" authorId="0">
      <text>
        <r>
          <rPr>
            <b/>
            <sz val="9"/>
            <rFont val="Tahoma"/>
            <family val="2"/>
          </rPr>
          <t>Inserire percentuale di provvigione su ricavo</t>
        </r>
      </text>
    </comment>
    <comment ref="G21" authorId="0">
      <text>
        <r>
          <rPr>
            <b/>
            <sz val="9"/>
            <rFont val="Tahoma"/>
            <family val="2"/>
          </rPr>
          <t>Inserire percentuale di provvigione su ricavo</t>
        </r>
      </text>
    </comment>
    <comment ref="C22" authorId="0">
      <text>
        <r>
          <rPr>
            <b/>
            <sz val="9"/>
            <rFont val="Tahoma"/>
            <family val="2"/>
          </rPr>
          <t>Inserire percentuale di provvigione su ricavo</t>
        </r>
      </text>
    </comment>
    <comment ref="D22" authorId="0">
      <text>
        <r>
          <rPr>
            <b/>
            <sz val="9"/>
            <rFont val="Tahoma"/>
            <family val="2"/>
          </rPr>
          <t>Inserire percentuale di provvigione su ricavo</t>
        </r>
      </text>
    </comment>
    <comment ref="E22" authorId="0">
      <text>
        <r>
          <rPr>
            <b/>
            <sz val="9"/>
            <rFont val="Tahoma"/>
            <family val="2"/>
          </rPr>
          <t>Inserire percentuale di provvigione su ricavo</t>
        </r>
      </text>
    </comment>
    <comment ref="F22" authorId="0">
      <text>
        <r>
          <rPr>
            <b/>
            <sz val="9"/>
            <rFont val="Tahoma"/>
            <family val="2"/>
          </rPr>
          <t>Inserire percentuale di provvigione su ricavo</t>
        </r>
      </text>
    </comment>
    <comment ref="G22" authorId="0">
      <text>
        <r>
          <rPr>
            <b/>
            <sz val="9"/>
            <rFont val="Tahoma"/>
            <family val="2"/>
          </rPr>
          <t>Inserire percentuale di provvigione su ricavo</t>
        </r>
      </text>
    </comment>
    <comment ref="C23" authorId="0">
      <text>
        <r>
          <rPr>
            <b/>
            <sz val="9"/>
            <rFont val="Tahoma"/>
            <family val="2"/>
          </rPr>
          <t>Inserire percentuale di provvigione su ricavo</t>
        </r>
      </text>
    </comment>
    <comment ref="D23" authorId="0">
      <text>
        <r>
          <rPr>
            <b/>
            <sz val="9"/>
            <rFont val="Tahoma"/>
            <family val="2"/>
          </rPr>
          <t>Inserire percentuale di provvigione su ricavo</t>
        </r>
      </text>
    </comment>
    <comment ref="E23" authorId="0">
      <text>
        <r>
          <rPr>
            <b/>
            <sz val="9"/>
            <rFont val="Tahoma"/>
            <family val="2"/>
          </rPr>
          <t>Inserire percentuale di provvigione su ricavo</t>
        </r>
      </text>
    </comment>
    <comment ref="F23" authorId="0">
      <text>
        <r>
          <rPr>
            <b/>
            <sz val="9"/>
            <rFont val="Tahoma"/>
            <family val="2"/>
          </rPr>
          <t>Inserire percentuale di provvigione su ricavo</t>
        </r>
      </text>
    </comment>
    <comment ref="G23" authorId="0">
      <text>
        <r>
          <rPr>
            <b/>
            <sz val="9"/>
            <rFont val="Tahoma"/>
            <family val="2"/>
          </rPr>
          <t>Inserire percentuale di provvigione su ricavo</t>
        </r>
      </text>
    </comment>
  </commentList>
</comments>
</file>

<file path=xl/comments6.xml><?xml version="1.0" encoding="utf-8"?>
<comments xmlns="http://schemas.openxmlformats.org/spreadsheetml/2006/main">
  <authors>
    <author>pc75</author>
  </authors>
  <commentList>
    <comment ref="C11" authorId="0">
      <text>
        <r>
          <rPr>
            <b/>
            <sz val="9"/>
            <rFont val="Tahoma"/>
            <family val="2"/>
          </rPr>
          <t>Inserire quantitativo</t>
        </r>
      </text>
    </comment>
    <comment ref="D11" authorId="0">
      <text>
        <r>
          <rPr>
            <b/>
            <sz val="9"/>
            <rFont val="Tahoma"/>
            <family val="2"/>
          </rPr>
          <t>Inserire quantitativo</t>
        </r>
      </text>
    </comment>
    <comment ref="E11" authorId="0">
      <text>
        <r>
          <rPr>
            <b/>
            <sz val="9"/>
            <rFont val="Tahoma"/>
            <family val="2"/>
          </rPr>
          <t>Inserire quantitativo</t>
        </r>
      </text>
    </comment>
    <comment ref="F11" authorId="0">
      <text>
        <r>
          <rPr>
            <b/>
            <sz val="9"/>
            <rFont val="Tahoma"/>
            <family val="2"/>
          </rPr>
          <t>Inserire quantitativo</t>
        </r>
      </text>
    </comment>
    <comment ref="G11" authorId="0">
      <text>
        <r>
          <rPr>
            <b/>
            <sz val="9"/>
            <rFont val="Tahoma"/>
            <family val="2"/>
          </rPr>
          <t>Inserire quantitativo</t>
        </r>
      </text>
    </comment>
    <comment ref="C12" authorId="0">
      <text>
        <r>
          <rPr>
            <b/>
            <sz val="9"/>
            <rFont val="Tahoma"/>
            <family val="2"/>
          </rPr>
          <t>Inserire quantitativo</t>
        </r>
      </text>
    </comment>
    <comment ref="D12" authorId="0">
      <text>
        <r>
          <rPr>
            <b/>
            <sz val="9"/>
            <rFont val="Tahoma"/>
            <family val="2"/>
          </rPr>
          <t>Inserire quantitativo</t>
        </r>
      </text>
    </comment>
    <comment ref="E12" authorId="0">
      <text>
        <r>
          <rPr>
            <b/>
            <sz val="9"/>
            <rFont val="Tahoma"/>
            <family val="2"/>
          </rPr>
          <t>Inserire quantitativo</t>
        </r>
      </text>
    </comment>
    <comment ref="F12" authorId="0">
      <text>
        <r>
          <rPr>
            <b/>
            <sz val="9"/>
            <rFont val="Tahoma"/>
            <family val="2"/>
          </rPr>
          <t>Inserire quantitativo</t>
        </r>
      </text>
    </comment>
    <comment ref="G12" authorId="0">
      <text>
        <r>
          <rPr>
            <b/>
            <sz val="9"/>
            <rFont val="Tahoma"/>
            <family val="2"/>
          </rPr>
          <t>Inserire quantitativo</t>
        </r>
      </text>
    </comment>
    <comment ref="C13" authorId="0">
      <text>
        <r>
          <rPr>
            <b/>
            <sz val="9"/>
            <rFont val="Tahoma"/>
            <family val="2"/>
          </rPr>
          <t>Inserire quantitativo</t>
        </r>
      </text>
    </comment>
    <comment ref="D13" authorId="0">
      <text>
        <r>
          <rPr>
            <b/>
            <sz val="9"/>
            <rFont val="Tahoma"/>
            <family val="2"/>
          </rPr>
          <t>Inserire quantitativo</t>
        </r>
      </text>
    </comment>
    <comment ref="E13" authorId="0">
      <text>
        <r>
          <rPr>
            <b/>
            <sz val="9"/>
            <rFont val="Tahoma"/>
            <family val="2"/>
          </rPr>
          <t>Inserire quantitativo</t>
        </r>
      </text>
    </comment>
    <comment ref="F13" authorId="0">
      <text>
        <r>
          <rPr>
            <b/>
            <sz val="9"/>
            <rFont val="Tahoma"/>
            <family val="2"/>
          </rPr>
          <t>Inserire quantitativo</t>
        </r>
      </text>
    </comment>
    <comment ref="G13" authorId="0">
      <text>
        <r>
          <rPr>
            <b/>
            <sz val="9"/>
            <rFont val="Tahoma"/>
            <family val="2"/>
          </rPr>
          <t>Inserire quantitativo</t>
        </r>
      </text>
    </comment>
    <comment ref="C17" authorId="0">
      <text>
        <r>
          <rPr>
            <b/>
            <sz val="9"/>
            <rFont val="Tahoma"/>
            <family val="2"/>
          </rPr>
          <t>Inserire costo</t>
        </r>
      </text>
    </comment>
    <comment ref="D17" authorId="0">
      <text>
        <r>
          <rPr>
            <b/>
            <sz val="9"/>
            <rFont val="Tahoma"/>
            <family val="2"/>
          </rPr>
          <t>Inserire costo</t>
        </r>
      </text>
    </comment>
    <comment ref="E17" authorId="0">
      <text>
        <r>
          <rPr>
            <b/>
            <sz val="9"/>
            <rFont val="Tahoma"/>
            <family val="2"/>
          </rPr>
          <t>Inserire costo</t>
        </r>
      </text>
    </comment>
    <comment ref="F17" authorId="0">
      <text>
        <r>
          <rPr>
            <b/>
            <sz val="9"/>
            <rFont val="Tahoma"/>
            <family val="2"/>
          </rPr>
          <t>Inserire costo</t>
        </r>
      </text>
    </comment>
    <comment ref="G17" authorId="0">
      <text>
        <r>
          <rPr>
            <b/>
            <sz val="9"/>
            <rFont val="Tahoma"/>
            <family val="2"/>
          </rPr>
          <t>Inserire costo</t>
        </r>
      </text>
    </comment>
    <comment ref="C18" authorId="0">
      <text>
        <r>
          <rPr>
            <b/>
            <sz val="9"/>
            <rFont val="Tahoma"/>
            <family val="2"/>
          </rPr>
          <t>Inserire costo</t>
        </r>
      </text>
    </comment>
    <comment ref="D18" authorId="0">
      <text>
        <r>
          <rPr>
            <b/>
            <sz val="9"/>
            <rFont val="Tahoma"/>
            <family val="2"/>
          </rPr>
          <t>Inserire costo</t>
        </r>
      </text>
    </comment>
    <comment ref="E18" authorId="0">
      <text>
        <r>
          <rPr>
            <b/>
            <sz val="9"/>
            <rFont val="Tahoma"/>
            <family val="2"/>
          </rPr>
          <t>Inserire costo</t>
        </r>
      </text>
    </comment>
    <comment ref="F18" authorId="0">
      <text>
        <r>
          <rPr>
            <b/>
            <sz val="9"/>
            <rFont val="Tahoma"/>
            <family val="2"/>
          </rPr>
          <t>Inserire costo</t>
        </r>
      </text>
    </comment>
    <comment ref="G18" authorId="0">
      <text>
        <r>
          <rPr>
            <b/>
            <sz val="9"/>
            <rFont val="Tahoma"/>
            <family val="2"/>
          </rPr>
          <t>Inserire costo</t>
        </r>
      </text>
    </comment>
    <comment ref="C19" authorId="0">
      <text>
        <r>
          <rPr>
            <b/>
            <sz val="9"/>
            <rFont val="Tahoma"/>
            <family val="2"/>
          </rPr>
          <t>Inserire costo</t>
        </r>
      </text>
    </comment>
    <comment ref="D19" authorId="0">
      <text>
        <r>
          <rPr>
            <b/>
            <sz val="9"/>
            <rFont val="Tahoma"/>
            <family val="2"/>
          </rPr>
          <t>Inserire costo</t>
        </r>
      </text>
    </comment>
    <comment ref="E19" authorId="0">
      <text>
        <r>
          <rPr>
            <b/>
            <sz val="9"/>
            <rFont val="Tahoma"/>
            <family val="2"/>
          </rPr>
          <t>Inserire costo</t>
        </r>
      </text>
    </comment>
    <comment ref="F19" authorId="0">
      <text>
        <r>
          <rPr>
            <b/>
            <sz val="9"/>
            <rFont val="Tahoma"/>
            <family val="2"/>
          </rPr>
          <t>Inserire costo</t>
        </r>
      </text>
    </comment>
    <comment ref="G19" authorId="0">
      <text>
        <r>
          <rPr>
            <b/>
            <sz val="9"/>
            <rFont val="Tahoma"/>
            <family val="2"/>
          </rPr>
          <t>Inserire costo</t>
        </r>
      </text>
    </comment>
  </commentList>
</comments>
</file>

<file path=xl/comments7.xml><?xml version="1.0" encoding="utf-8"?>
<comments xmlns="http://schemas.openxmlformats.org/spreadsheetml/2006/main">
  <authors>
    <author>pc75</author>
  </authors>
  <commentList>
    <comment ref="A2" authorId="0">
      <text>
        <r>
          <rPr>
            <b/>
            <sz val="9"/>
            <rFont val="Tahoma"/>
            <family val="2"/>
          </rPr>
          <t>Inserire nome della qualifica professionale</t>
        </r>
      </text>
    </comment>
    <comment ref="B2" authorId="0">
      <text>
        <r>
          <rPr>
            <b/>
            <sz val="9"/>
            <rFont val="Tahoma"/>
            <family val="2"/>
          </rPr>
          <t>Inserire costo annuo per qualifica professionale impiegata Full Time</t>
        </r>
      </text>
    </comment>
    <comment ref="A3" authorId="0">
      <text>
        <r>
          <rPr>
            <b/>
            <sz val="9"/>
            <rFont val="Tahoma"/>
            <family val="2"/>
          </rPr>
          <t>Inserire nome della qualifica professionale</t>
        </r>
      </text>
    </comment>
    <comment ref="B3" authorId="0">
      <text>
        <r>
          <rPr>
            <b/>
            <sz val="9"/>
            <rFont val="Tahoma"/>
            <family val="2"/>
          </rPr>
          <t>Inserire costo annuo per qualifica professionale impiegata Full Time</t>
        </r>
      </text>
    </comment>
    <comment ref="A4" authorId="0">
      <text>
        <r>
          <rPr>
            <b/>
            <sz val="9"/>
            <rFont val="Tahoma"/>
            <family val="2"/>
          </rPr>
          <t>Inserire nome della qualifica professionale</t>
        </r>
      </text>
    </comment>
    <comment ref="B4" authorId="0">
      <text>
        <r>
          <rPr>
            <b/>
            <sz val="9"/>
            <rFont val="Tahoma"/>
            <family val="2"/>
          </rPr>
          <t>Inserire costo annuo per qualifica professionale impiegata Full Time</t>
        </r>
      </text>
    </comment>
    <comment ref="A5" authorId="0">
      <text>
        <r>
          <rPr>
            <b/>
            <sz val="9"/>
            <rFont val="Tahoma"/>
            <family val="2"/>
          </rPr>
          <t>Inserire nome della qualifica professionale</t>
        </r>
      </text>
    </comment>
    <comment ref="B5" authorId="0">
      <text>
        <r>
          <rPr>
            <b/>
            <sz val="9"/>
            <rFont val="Tahoma"/>
            <family val="2"/>
          </rPr>
          <t>Inserire costo annuo per qualifica professionale impiegata Full Time</t>
        </r>
      </text>
    </comment>
    <comment ref="A6" authorId="0">
      <text>
        <r>
          <rPr>
            <b/>
            <sz val="9"/>
            <rFont val="Tahoma"/>
            <family val="2"/>
          </rPr>
          <t>Inserire nome della qualifica professionale</t>
        </r>
      </text>
    </comment>
    <comment ref="B6" authorId="0">
      <text>
        <r>
          <rPr>
            <b/>
            <sz val="9"/>
            <rFont val="Tahoma"/>
            <family val="2"/>
          </rPr>
          <t>Inserire costo annuo per qualifica professionale impiegata Full Time</t>
        </r>
      </text>
    </comment>
    <comment ref="C11" authorId="0">
      <text>
        <r>
          <rPr>
            <b/>
            <sz val="9"/>
            <rFont val="Tahoma"/>
            <family val="2"/>
          </rPr>
          <t>Inserire n° risorse di questa tipologia</t>
        </r>
      </text>
    </comment>
    <comment ref="D11" authorId="0">
      <text>
        <r>
          <rPr>
            <b/>
            <sz val="9"/>
            <rFont val="Tahoma"/>
            <family val="2"/>
          </rPr>
          <t>Inserire n° risorse di questa tipologia</t>
        </r>
      </text>
    </comment>
    <comment ref="E11" authorId="0">
      <text>
        <r>
          <rPr>
            <b/>
            <sz val="9"/>
            <rFont val="Tahoma"/>
            <family val="2"/>
          </rPr>
          <t>Inserire n° risorse di questa tipologia</t>
        </r>
      </text>
    </comment>
    <comment ref="F11" authorId="0">
      <text>
        <r>
          <rPr>
            <b/>
            <sz val="9"/>
            <rFont val="Tahoma"/>
            <family val="2"/>
          </rPr>
          <t>Inserire n° risorse di questa tipologia</t>
        </r>
      </text>
    </comment>
    <comment ref="G11" authorId="0">
      <text>
        <r>
          <rPr>
            <b/>
            <sz val="9"/>
            <rFont val="Tahoma"/>
            <family val="2"/>
          </rPr>
          <t>Inserire n° risorse di questa tipologia</t>
        </r>
      </text>
    </comment>
    <comment ref="C12" authorId="0">
      <text>
        <r>
          <rPr>
            <b/>
            <sz val="9"/>
            <rFont val="Tahoma"/>
            <family val="2"/>
          </rPr>
          <t>Inserire n° risorse di questa tipologia</t>
        </r>
      </text>
    </comment>
    <comment ref="D12" authorId="0">
      <text>
        <r>
          <rPr>
            <b/>
            <sz val="9"/>
            <rFont val="Tahoma"/>
            <family val="2"/>
          </rPr>
          <t>Inserire n° risorse di questa tipologia</t>
        </r>
      </text>
    </comment>
    <comment ref="E12" authorId="0">
      <text>
        <r>
          <rPr>
            <b/>
            <sz val="9"/>
            <rFont val="Tahoma"/>
            <family val="2"/>
          </rPr>
          <t>Inserire n° risorse di questa tipologia</t>
        </r>
      </text>
    </comment>
    <comment ref="F12" authorId="0">
      <text>
        <r>
          <rPr>
            <b/>
            <sz val="9"/>
            <rFont val="Tahoma"/>
            <family val="2"/>
          </rPr>
          <t>Inserire n° risorse di questa tipologia</t>
        </r>
      </text>
    </comment>
    <comment ref="G12" authorId="0">
      <text>
        <r>
          <rPr>
            <b/>
            <sz val="9"/>
            <rFont val="Tahoma"/>
            <family val="2"/>
          </rPr>
          <t>Inserire n° risorse di questa tipologia</t>
        </r>
      </text>
    </comment>
    <comment ref="C13" authorId="0">
      <text>
        <r>
          <rPr>
            <b/>
            <sz val="9"/>
            <rFont val="Tahoma"/>
            <family val="2"/>
          </rPr>
          <t>Inserire n° risorse di questa tipologia</t>
        </r>
      </text>
    </comment>
    <comment ref="D13" authorId="0">
      <text>
        <r>
          <rPr>
            <b/>
            <sz val="9"/>
            <rFont val="Tahoma"/>
            <family val="2"/>
          </rPr>
          <t>Inserire n° risorse di questa tipologia</t>
        </r>
      </text>
    </comment>
    <comment ref="E13" authorId="0">
      <text>
        <r>
          <rPr>
            <b/>
            <sz val="9"/>
            <rFont val="Tahoma"/>
            <family val="2"/>
          </rPr>
          <t>Inserire n° risorse di questa tipologia</t>
        </r>
      </text>
    </comment>
    <comment ref="F13" authorId="0">
      <text>
        <r>
          <rPr>
            <b/>
            <sz val="9"/>
            <rFont val="Tahoma"/>
            <family val="2"/>
          </rPr>
          <t>Inserire n° risorse di questa tipologia</t>
        </r>
      </text>
    </comment>
    <comment ref="G13" authorId="0">
      <text>
        <r>
          <rPr>
            <b/>
            <sz val="9"/>
            <rFont val="Tahoma"/>
            <family val="2"/>
          </rPr>
          <t>Inserire n° risorse di questa tipologia</t>
        </r>
      </text>
    </comment>
    <comment ref="C14" authorId="0">
      <text>
        <r>
          <rPr>
            <b/>
            <sz val="9"/>
            <rFont val="Tahoma"/>
            <family val="2"/>
          </rPr>
          <t>Inserire n° risorse di questa tipologia</t>
        </r>
      </text>
    </comment>
    <comment ref="D14" authorId="0">
      <text>
        <r>
          <rPr>
            <b/>
            <sz val="9"/>
            <rFont val="Tahoma"/>
            <family val="2"/>
          </rPr>
          <t>Inserire n° risorse di questa tipologia</t>
        </r>
      </text>
    </comment>
    <comment ref="E14" authorId="0">
      <text>
        <r>
          <rPr>
            <b/>
            <sz val="9"/>
            <rFont val="Tahoma"/>
            <family val="2"/>
          </rPr>
          <t>Inserire n° risorse di questa tipologia</t>
        </r>
      </text>
    </comment>
    <comment ref="F14" authorId="0">
      <text>
        <r>
          <rPr>
            <b/>
            <sz val="9"/>
            <rFont val="Tahoma"/>
            <family val="2"/>
          </rPr>
          <t>Inserire n° risorse di questa tipologia</t>
        </r>
      </text>
    </comment>
    <comment ref="G14" authorId="0">
      <text>
        <r>
          <rPr>
            <b/>
            <sz val="9"/>
            <rFont val="Tahoma"/>
            <family val="2"/>
          </rPr>
          <t>Inserire n° risorse di questa tipologia</t>
        </r>
      </text>
    </comment>
    <comment ref="C15" authorId="0">
      <text>
        <r>
          <rPr>
            <b/>
            <sz val="9"/>
            <rFont val="Tahoma"/>
            <family val="2"/>
          </rPr>
          <t>Inserire n° risorse di questa tipologia</t>
        </r>
      </text>
    </comment>
    <comment ref="D15" authorId="0">
      <text>
        <r>
          <rPr>
            <b/>
            <sz val="9"/>
            <rFont val="Tahoma"/>
            <family val="2"/>
          </rPr>
          <t>Inserire n° risorse di questa tipologia</t>
        </r>
      </text>
    </comment>
    <comment ref="E15" authorId="0">
      <text>
        <r>
          <rPr>
            <b/>
            <sz val="9"/>
            <rFont val="Tahoma"/>
            <family val="2"/>
          </rPr>
          <t>Inserire n° risorse di questa tipologia</t>
        </r>
      </text>
    </comment>
    <comment ref="F15" authorId="0">
      <text>
        <r>
          <rPr>
            <b/>
            <sz val="9"/>
            <rFont val="Tahoma"/>
            <family val="2"/>
          </rPr>
          <t>Inserire n° risorse di questa tipologia</t>
        </r>
      </text>
    </comment>
    <comment ref="G15" authorId="0">
      <text>
        <r>
          <rPr>
            <b/>
            <sz val="9"/>
            <rFont val="Tahoma"/>
            <family val="2"/>
          </rPr>
          <t>Inserire n° risorse di questa tipologia</t>
        </r>
      </text>
    </comment>
  </commentList>
</comments>
</file>

<file path=xl/comments8.xml><?xml version="1.0" encoding="utf-8"?>
<comments xmlns="http://schemas.openxmlformats.org/spreadsheetml/2006/main">
  <authors>
    <author>pc75</author>
  </authors>
  <commentList>
    <comment ref="B5" authorId="0">
      <text>
        <r>
          <rPr>
            <b/>
            <sz val="9"/>
            <rFont val="Tahoma"/>
            <family val="2"/>
          </rPr>
          <t xml:space="preserve">Inserire nome tipologia di immobilizzazione </t>
        </r>
      </text>
    </comment>
    <comment ref="D5" authorId="0">
      <text>
        <r>
          <rPr>
            <b/>
            <sz val="9"/>
            <rFont val="Tahoma"/>
            <family val="2"/>
          </rPr>
          <t>Inserire importo dell'investimento</t>
        </r>
      </text>
    </comment>
    <comment ref="E5" authorId="0">
      <text>
        <r>
          <rPr>
            <b/>
            <sz val="9"/>
            <rFont val="Tahoma"/>
            <family val="2"/>
          </rPr>
          <t>Inserire importo dell'investimento</t>
        </r>
      </text>
    </comment>
    <comment ref="F5" authorId="0">
      <text>
        <r>
          <rPr>
            <b/>
            <sz val="9"/>
            <rFont val="Tahoma"/>
            <family val="2"/>
          </rPr>
          <t>Inserire importo dell'investimento</t>
        </r>
      </text>
    </comment>
    <comment ref="G5" authorId="0">
      <text>
        <r>
          <rPr>
            <b/>
            <sz val="9"/>
            <rFont val="Tahoma"/>
            <family val="2"/>
          </rPr>
          <t>Inserire importo dell'investimento</t>
        </r>
      </text>
    </comment>
    <comment ref="H5" authorId="0">
      <text>
        <r>
          <rPr>
            <b/>
            <sz val="9"/>
            <rFont val="Tahoma"/>
            <family val="2"/>
          </rPr>
          <t>Inserire importo dell'investimento</t>
        </r>
      </text>
    </comment>
    <comment ref="B6" authorId="0">
      <text>
        <r>
          <rPr>
            <b/>
            <sz val="9"/>
            <rFont val="Tahoma"/>
            <family val="2"/>
          </rPr>
          <t xml:space="preserve">Inserire nome tipologia di immobilizzazione </t>
        </r>
      </text>
    </comment>
    <comment ref="D6" authorId="0">
      <text>
        <r>
          <rPr>
            <b/>
            <sz val="9"/>
            <rFont val="Tahoma"/>
            <family val="2"/>
          </rPr>
          <t>Inserire importo dell'investimento</t>
        </r>
      </text>
    </comment>
    <comment ref="E6" authorId="0">
      <text>
        <r>
          <rPr>
            <b/>
            <sz val="9"/>
            <rFont val="Tahoma"/>
            <family val="2"/>
          </rPr>
          <t>Inserire importo dell'investimento</t>
        </r>
      </text>
    </comment>
    <comment ref="F6" authorId="0">
      <text>
        <r>
          <rPr>
            <b/>
            <sz val="9"/>
            <rFont val="Tahoma"/>
            <family val="2"/>
          </rPr>
          <t>Inserire importo dell'investimento</t>
        </r>
      </text>
    </comment>
    <comment ref="G6" authorId="0">
      <text>
        <r>
          <rPr>
            <b/>
            <sz val="9"/>
            <rFont val="Tahoma"/>
            <family val="2"/>
          </rPr>
          <t>Inserire importo dell'investimento</t>
        </r>
      </text>
    </comment>
    <comment ref="H6" authorId="0">
      <text>
        <r>
          <rPr>
            <b/>
            <sz val="9"/>
            <rFont val="Tahoma"/>
            <family val="2"/>
          </rPr>
          <t>Inserire importo dell'investimento</t>
        </r>
      </text>
    </comment>
    <comment ref="B7" authorId="0">
      <text>
        <r>
          <rPr>
            <b/>
            <sz val="9"/>
            <rFont val="Tahoma"/>
            <family val="2"/>
          </rPr>
          <t xml:space="preserve">Inserire nome tipologia di immobilizzazione </t>
        </r>
      </text>
    </comment>
    <comment ref="D7" authorId="0">
      <text>
        <r>
          <rPr>
            <b/>
            <sz val="9"/>
            <rFont val="Tahoma"/>
            <family val="2"/>
          </rPr>
          <t>Inserire importo dell'investimento</t>
        </r>
      </text>
    </comment>
    <comment ref="E7" authorId="0">
      <text>
        <r>
          <rPr>
            <b/>
            <sz val="9"/>
            <rFont val="Tahoma"/>
            <family val="2"/>
          </rPr>
          <t>Inserire importo dell'investimento</t>
        </r>
      </text>
    </comment>
    <comment ref="F7" authorId="0">
      <text>
        <r>
          <rPr>
            <b/>
            <sz val="9"/>
            <rFont val="Tahoma"/>
            <family val="2"/>
          </rPr>
          <t>Inserire importo dell'investimento</t>
        </r>
      </text>
    </comment>
    <comment ref="G7" authorId="0">
      <text>
        <r>
          <rPr>
            <b/>
            <sz val="9"/>
            <rFont val="Tahoma"/>
            <family val="2"/>
          </rPr>
          <t>Inserire importo dell'investimento</t>
        </r>
      </text>
    </comment>
    <comment ref="H7" authorId="0">
      <text>
        <r>
          <rPr>
            <b/>
            <sz val="9"/>
            <rFont val="Tahoma"/>
            <family val="2"/>
          </rPr>
          <t>Inserire importo dell'investimento</t>
        </r>
      </text>
    </comment>
    <comment ref="B8" authorId="0">
      <text>
        <r>
          <rPr>
            <b/>
            <sz val="9"/>
            <rFont val="Tahoma"/>
            <family val="2"/>
          </rPr>
          <t xml:space="preserve">Inserire nome tipologia di immobilizzazione </t>
        </r>
      </text>
    </comment>
    <comment ref="D8" authorId="0">
      <text>
        <r>
          <rPr>
            <b/>
            <sz val="9"/>
            <rFont val="Tahoma"/>
            <family val="2"/>
          </rPr>
          <t>Inserire importo dell'investimento</t>
        </r>
      </text>
    </comment>
    <comment ref="E8" authorId="0">
      <text>
        <r>
          <rPr>
            <b/>
            <sz val="9"/>
            <rFont val="Tahoma"/>
            <family val="2"/>
          </rPr>
          <t>Inserire importo dell'investimento</t>
        </r>
      </text>
    </comment>
    <comment ref="F8" authorId="0">
      <text>
        <r>
          <rPr>
            <b/>
            <sz val="9"/>
            <rFont val="Tahoma"/>
            <family val="2"/>
          </rPr>
          <t>Inserire importo dell'investimento</t>
        </r>
      </text>
    </comment>
    <comment ref="G8" authorId="0">
      <text>
        <r>
          <rPr>
            <b/>
            <sz val="9"/>
            <rFont val="Tahoma"/>
            <family val="2"/>
          </rPr>
          <t>Inserire importo dell'investimento</t>
        </r>
      </text>
    </comment>
    <comment ref="H8" authorId="0">
      <text>
        <r>
          <rPr>
            <b/>
            <sz val="9"/>
            <rFont val="Tahoma"/>
            <family val="2"/>
          </rPr>
          <t>Inserire importo dell'investimento</t>
        </r>
      </text>
    </comment>
    <comment ref="B9" authorId="0">
      <text>
        <r>
          <rPr>
            <b/>
            <sz val="9"/>
            <rFont val="Tahoma"/>
            <family val="2"/>
          </rPr>
          <t xml:space="preserve">Inserire nome tipologia di immobilizzazione </t>
        </r>
      </text>
    </comment>
    <comment ref="D9" authorId="0">
      <text>
        <r>
          <rPr>
            <b/>
            <sz val="9"/>
            <rFont val="Tahoma"/>
            <family val="2"/>
          </rPr>
          <t>Inserire importo dell'investimento</t>
        </r>
      </text>
    </comment>
    <comment ref="E9" authorId="0">
      <text>
        <r>
          <rPr>
            <b/>
            <sz val="9"/>
            <rFont val="Tahoma"/>
            <family val="2"/>
          </rPr>
          <t>Inserire importo dell'investimento</t>
        </r>
      </text>
    </comment>
    <comment ref="F9" authorId="0">
      <text>
        <r>
          <rPr>
            <b/>
            <sz val="9"/>
            <rFont val="Tahoma"/>
            <family val="2"/>
          </rPr>
          <t>Inserire importo dell'investimento</t>
        </r>
      </text>
    </comment>
    <comment ref="G9" authorId="0">
      <text>
        <r>
          <rPr>
            <b/>
            <sz val="9"/>
            <rFont val="Tahoma"/>
            <family val="2"/>
          </rPr>
          <t>Inserire importo dell'investimento</t>
        </r>
      </text>
    </comment>
    <comment ref="H9" authorId="0">
      <text>
        <r>
          <rPr>
            <b/>
            <sz val="9"/>
            <rFont val="Tahoma"/>
            <family val="2"/>
          </rPr>
          <t>Inserire importo dell'investimento</t>
        </r>
      </text>
    </comment>
    <comment ref="B10" authorId="0">
      <text>
        <r>
          <rPr>
            <b/>
            <sz val="9"/>
            <rFont val="Tahoma"/>
            <family val="2"/>
          </rPr>
          <t xml:space="preserve">Inserire nome tipologia di immobilizzazione </t>
        </r>
      </text>
    </comment>
    <comment ref="D10" authorId="0">
      <text>
        <r>
          <rPr>
            <b/>
            <sz val="9"/>
            <rFont val="Tahoma"/>
            <family val="2"/>
          </rPr>
          <t>Inserire importo dell'investimento</t>
        </r>
      </text>
    </comment>
    <comment ref="E10" authorId="0">
      <text>
        <r>
          <rPr>
            <b/>
            <sz val="9"/>
            <rFont val="Tahoma"/>
            <family val="2"/>
          </rPr>
          <t>Inserire importo dell'investimento</t>
        </r>
      </text>
    </comment>
    <comment ref="F10" authorId="0">
      <text>
        <r>
          <rPr>
            <b/>
            <sz val="9"/>
            <rFont val="Tahoma"/>
            <family val="2"/>
          </rPr>
          <t>Inserire importo dell'investimento</t>
        </r>
      </text>
    </comment>
    <comment ref="G10" authorId="0">
      <text>
        <r>
          <rPr>
            <b/>
            <sz val="9"/>
            <rFont val="Tahoma"/>
            <family val="2"/>
          </rPr>
          <t>Inserire importo dell'investimento</t>
        </r>
      </text>
    </comment>
    <comment ref="H10" authorId="0">
      <text>
        <r>
          <rPr>
            <b/>
            <sz val="9"/>
            <rFont val="Tahoma"/>
            <family val="2"/>
          </rPr>
          <t>Inserire importo dell'investimento</t>
        </r>
      </text>
    </comment>
    <comment ref="B12" authorId="0">
      <text>
        <r>
          <rPr>
            <b/>
            <sz val="9"/>
            <rFont val="Tahoma"/>
            <family val="2"/>
          </rPr>
          <t xml:space="preserve">Inserire nome tipologia di immobilizzazione </t>
        </r>
      </text>
    </comment>
    <comment ref="D12" authorId="0">
      <text>
        <r>
          <rPr>
            <b/>
            <sz val="9"/>
            <rFont val="Tahoma"/>
            <family val="2"/>
          </rPr>
          <t>Inserire importo dell'investimento</t>
        </r>
      </text>
    </comment>
    <comment ref="E12" authorId="0">
      <text>
        <r>
          <rPr>
            <b/>
            <sz val="9"/>
            <rFont val="Tahoma"/>
            <family val="2"/>
          </rPr>
          <t>Inserire importo dell'investimento</t>
        </r>
      </text>
    </comment>
    <comment ref="F12" authorId="0">
      <text>
        <r>
          <rPr>
            <b/>
            <sz val="9"/>
            <rFont val="Tahoma"/>
            <family val="2"/>
          </rPr>
          <t>Inserire importo dell'investimento</t>
        </r>
      </text>
    </comment>
    <comment ref="G12" authorId="0">
      <text>
        <r>
          <rPr>
            <b/>
            <sz val="9"/>
            <rFont val="Tahoma"/>
            <family val="2"/>
          </rPr>
          <t>Inserire importo dell'investimento</t>
        </r>
      </text>
    </comment>
    <comment ref="H12" authorId="0">
      <text>
        <r>
          <rPr>
            <b/>
            <sz val="9"/>
            <rFont val="Tahoma"/>
            <family val="2"/>
          </rPr>
          <t>Inserire importo dell'investimento</t>
        </r>
      </text>
    </comment>
    <comment ref="B13" authorId="0">
      <text>
        <r>
          <rPr>
            <b/>
            <sz val="9"/>
            <rFont val="Tahoma"/>
            <family val="2"/>
          </rPr>
          <t xml:space="preserve">Inserire nome tipologia di immobilizzazione </t>
        </r>
      </text>
    </comment>
    <comment ref="D13" authorId="0">
      <text>
        <r>
          <rPr>
            <b/>
            <sz val="9"/>
            <rFont val="Tahoma"/>
            <family val="2"/>
          </rPr>
          <t>Inserire importo dell'investimento</t>
        </r>
      </text>
    </comment>
    <comment ref="E13" authorId="0">
      <text>
        <r>
          <rPr>
            <b/>
            <sz val="9"/>
            <rFont val="Tahoma"/>
            <family val="2"/>
          </rPr>
          <t>Inserire importo dell'investimento</t>
        </r>
      </text>
    </comment>
    <comment ref="F13" authorId="0">
      <text>
        <r>
          <rPr>
            <b/>
            <sz val="9"/>
            <rFont val="Tahoma"/>
            <family val="2"/>
          </rPr>
          <t>Inserire importo dell'investimento</t>
        </r>
      </text>
    </comment>
    <comment ref="G13" authorId="0">
      <text>
        <r>
          <rPr>
            <b/>
            <sz val="9"/>
            <rFont val="Tahoma"/>
            <family val="2"/>
          </rPr>
          <t>Inserire importo dell'investimento</t>
        </r>
      </text>
    </comment>
    <comment ref="H13" authorId="0">
      <text>
        <r>
          <rPr>
            <b/>
            <sz val="9"/>
            <rFont val="Tahoma"/>
            <family val="2"/>
          </rPr>
          <t>Inserire importo dell'investimento</t>
        </r>
      </text>
    </comment>
    <comment ref="B14" authorId="0">
      <text>
        <r>
          <rPr>
            <b/>
            <sz val="9"/>
            <rFont val="Tahoma"/>
            <family val="2"/>
          </rPr>
          <t xml:space="preserve">Inserire nome tipologia di immobilizzazione </t>
        </r>
      </text>
    </comment>
    <comment ref="D14" authorId="0">
      <text>
        <r>
          <rPr>
            <b/>
            <sz val="9"/>
            <rFont val="Tahoma"/>
            <family val="2"/>
          </rPr>
          <t>Inserire importo dell'investimento</t>
        </r>
      </text>
    </comment>
    <comment ref="E14" authorId="0">
      <text>
        <r>
          <rPr>
            <b/>
            <sz val="9"/>
            <rFont val="Tahoma"/>
            <family val="2"/>
          </rPr>
          <t>Inserire importo dell'investimento</t>
        </r>
      </text>
    </comment>
    <comment ref="F14" authorId="0">
      <text>
        <r>
          <rPr>
            <b/>
            <sz val="9"/>
            <rFont val="Tahoma"/>
            <family val="2"/>
          </rPr>
          <t>Inserire importo dell'investimento</t>
        </r>
      </text>
    </comment>
    <comment ref="G14" authorId="0">
      <text>
        <r>
          <rPr>
            <b/>
            <sz val="9"/>
            <rFont val="Tahoma"/>
            <family val="2"/>
          </rPr>
          <t>Inserire importo dell'investimento</t>
        </r>
      </text>
    </comment>
    <comment ref="H14" authorId="0">
      <text>
        <r>
          <rPr>
            <b/>
            <sz val="9"/>
            <rFont val="Tahoma"/>
            <family val="2"/>
          </rPr>
          <t>Inserire importo dell'investimento</t>
        </r>
      </text>
    </comment>
    <comment ref="B15" authorId="0">
      <text>
        <r>
          <rPr>
            <b/>
            <sz val="9"/>
            <rFont val="Tahoma"/>
            <family val="2"/>
          </rPr>
          <t xml:space="preserve">Inserire nome tipologia di immobilizzazione </t>
        </r>
      </text>
    </comment>
    <comment ref="D15" authorId="0">
      <text>
        <r>
          <rPr>
            <b/>
            <sz val="9"/>
            <rFont val="Tahoma"/>
            <family val="2"/>
          </rPr>
          <t>Inserire importo dell'investimento</t>
        </r>
      </text>
    </comment>
    <comment ref="E15" authorId="0">
      <text>
        <r>
          <rPr>
            <b/>
            <sz val="9"/>
            <rFont val="Tahoma"/>
            <family val="2"/>
          </rPr>
          <t>Inserire importo dell'investimento</t>
        </r>
      </text>
    </comment>
    <comment ref="F15" authorId="0">
      <text>
        <r>
          <rPr>
            <b/>
            <sz val="9"/>
            <rFont val="Tahoma"/>
            <family val="2"/>
          </rPr>
          <t>Inserire importo dell'investimento</t>
        </r>
      </text>
    </comment>
    <comment ref="G15" authorId="0">
      <text>
        <r>
          <rPr>
            <b/>
            <sz val="9"/>
            <rFont val="Tahoma"/>
            <family val="2"/>
          </rPr>
          <t>Inserire importo dell'investimento</t>
        </r>
      </text>
    </comment>
    <comment ref="H15" authorId="0">
      <text>
        <r>
          <rPr>
            <b/>
            <sz val="9"/>
            <rFont val="Tahoma"/>
            <family val="2"/>
          </rPr>
          <t>Inserire importo dell'investimento</t>
        </r>
      </text>
    </comment>
    <comment ref="C40" authorId="0">
      <text>
        <r>
          <rPr>
            <b/>
            <sz val="9"/>
            <rFont val="Tahoma"/>
            <family val="2"/>
          </rPr>
          <t>Inserire aliquota d'ammortamento della tipologia di immobilizzazione</t>
        </r>
      </text>
    </comment>
    <comment ref="C46" authorId="0">
      <text>
        <r>
          <rPr>
            <b/>
            <sz val="9"/>
            <rFont val="Tahoma"/>
            <family val="2"/>
          </rPr>
          <t>Inserire aliquota d'ammortamento della tipologia di immobilizzazione</t>
        </r>
      </text>
    </comment>
    <comment ref="C52" authorId="0">
      <text>
        <r>
          <rPr>
            <b/>
            <sz val="9"/>
            <rFont val="Tahoma"/>
            <family val="2"/>
          </rPr>
          <t>Inserire aliquota d'ammortamento della tipologia di immobilizzazione</t>
        </r>
      </text>
    </comment>
    <comment ref="C58" authorId="0">
      <text>
        <r>
          <rPr>
            <b/>
            <sz val="9"/>
            <rFont val="Tahoma"/>
            <family val="2"/>
          </rPr>
          <t>Inserire aliquota d'ammortamento della tipologia di immobilizzazione</t>
        </r>
      </text>
    </comment>
    <comment ref="C64" authorId="0">
      <text>
        <r>
          <rPr>
            <b/>
            <sz val="9"/>
            <rFont val="Tahoma"/>
            <family val="2"/>
          </rPr>
          <t>Inserire aliquota d'ammortamento della tipologia di immobilizzazione</t>
        </r>
      </text>
    </comment>
    <comment ref="C70" authorId="0">
      <text>
        <r>
          <rPr>
            <b/>
            <sz val="9"/>
            <rFont val="Tahoma"/>
            <family val="2"/>
          </rPr>
          <t>Inserire aliquota d'ammortamento della tipologia di immobilizzazione</t>
        </r>
      </text>
    </comment>
    <comment ref="C77" authorId="0">
      <text>
        <r>
          <rPr>
            <b/>
            <sz val="9"/>
            <rFont val="Tahoma"/>
            <family val="2"/>
          </rPr>
          <t>Inserire aliquota d'ammortamento della tipologia di immobilizzazione</t>
        </r>
      </text>
    </comment>
    <comment ref="C83" authorId="0">
      <text>
        <r>
          <rPr>
            <b/>
            <sz val="9"/>
            <rFont val="Tahoma"/>
            <family val="2"/>
          </rPr>
          <t>Inserire aliquota d'ammortamento della tipologia di immobilizzazione</t>
        </r>
      </text>
    </comment>
    <comment ref="C89" authorId="0">
      <text>
        <r>
          <rPr>
            <b/>
            <sz val="9"/>
            <rFont val="Tahoma"/>
            <family val="2"/>
          </rPr>
          <t>Inserire aliquota d'ammortamento della tipologia di immobilizzazione</t>
        </r>
      </text>
    </comment>
    <comment ref="C95" authorId="0">
      <text>
        <r>
          <rPr>
            <b/>
            <sz val="9"/>
            <rFont val="Tahoma"/>
            <family val="2"/>
          </rPr>
          <t>Inserire aliquota d'ammortamento della tipologia di immobilizzazione</t>
        </r>
      </text>
    </comment>
  </commentList>
</comments>
</file>

<file path=xl/comments9.xml><?xml version="1.0" encoding="utf-8"?>
<comments xmlns="http://schemas.openxmlformats.org/spreadsheetml/2006/main">
  <authors>
    <author>pc75</author>
  </authors>
  <commentList>
    <comment ref="B3" authorId="0">
      <text>
        <r>
          <rPr>
            <b/>
            <sz val="9"/>
            <rFont val="Tahoma"/>
            <family val="2"/>
          </rPr>
          <t>Inserire apporto dell'anno in equity</t>
        </r>
      </text>
    </comment>
    <comment ref="C3" authorId="0">
      <text>
        <r>
          <rPr>
            <b/>
            <sz val="9"/>
            <rFont val="Tahoma"/>
            <family val="2"/>
          </rPr>
          <t>Inserire apporto dell'anno in equity</t>
        </r>
      </text>
    </comment>
    <comment ref="D3" authorId="0">
      <text>
        <r>
          <rPr>
            <b/>
            <sz val="9"/>
            <rFont val="Tahoma"/>
            <family val="2"/>
          </rPr>
          <t>Inserire apporto dell'anno in equity</t>
        </r>
      </text>
    </comment>
    <comment ref="E3" authorId="0">
      <text>
        <r>
          <rPr>
            <b/>
            <sz val="9"/>
            <rFont val="Tahoma"/>
            <family val="2"/>
          </rPr>
          <t>Inserire apporto dell'anno in equity</t>
        </r>
      </text>
    </comment>
    <comment ref="F3" authorId="0">
      <text>
        <r>
          <rPr>
            <b/>
            <sz val="9"/>
            <rFont val="Tahoma"/>
            <family val="2"/>
          </rPr>
          <t>Inserire apporto dell'anno in equity</t>
        </r>
      </text>
    </comment>
    <comment ref="B12" authorId="0">
      <text>
        <r>
          <rPr>
            <b/>
            <sz val="9"/>
            <rFont val="Tahoma"/>
            <family val="2"/>
          </rPr>
          <t>Inserire n° di mesi - rate mensili</t>
        </r>
      </text>
    </comment>
    <comment ref="B13" authorId="0">
      <text>
        <r>
          <rPr>
            <b/>
            <sz val="9"/>
            <rFont val="Tahoma"/>
            <family val="2"/>
          </rPr>
          <t>Inserire importo finanziato</t>
        </r>
      </text>
    </comment>
    <comment ref="B14" authorId="0">
      <text>
        <r>
          <rPr>
            <b/>
            <sz val="9"/>
            <rFont val="Tahoma"/>
            <family val="2"/>
          </rPr>
          <t>Inserire tasso annuo passivo</t>
        </r>
      </text>
    </comment>
  </commentList>
</comments>
</file>

<file path=xl/sharedStrings.xml><?xml version="1.0" encoding="utf-8"?>
<sst xmlns="http://schemas.openxmlformats.org/spreadsheetml/2006/main" count="352" uniqueCount="199">
  <si>
    <t>ISTRUZIONI PER L'UTILIZZO DEL FILE</t>
  </si>
  <si>
    <t>1)</t>
  </si>
  <si>
    <t>2)</t>
  </si>
  <si>
    <t>3)</t>
  </si>
  <si>
    <t>Utilizzare gli appositi pulsanti "Separa" e "Raggruppa" per raggruppare e separare le righe nei fogli</t>
  </si>
  <si>
    <t>4)</t>
  </si>
  <si>
    <t>Il file è strutturato come di seguito descritto:</t>
  </si>
  <si>
    <r>
      <rPr>
        <b/>
        <sz val="11"/>
        <color indexed="8"/>
        <rFont val="Calibri"/>
        <family val="2"/>
      </rPr>
      <t>Foglio 1 - Conto Economico:</t>
    </r>
    <r>
      <rPr>
        <sz val="11"/>
        <color indexed="8"/>
        <rFont val="Calibri"/>
        <family val="2"/>
      </rPr>
      <t xml:space="preserve"> le voci principali sono</t>
    </r>
    <r>
      <rPr>
        <b/>
        <sz val="11"/>
        <color indexed="8"/>
        <rFont val="Calibri"/>
        <family val="2"/>
      </rPr>
      <t xml:space="preserve"> </t>
    </r>
    <r>
      <rPr>
        <sz val="11"/>
        <color indexed="8"/>
        <rFont val="Calibri"/>
        <family val="2"/>
      </rPr>
      <t>alimentate da altri fogli; al suo interno sono ricomprese voci di costo modificabili. Le modifiche vengono fatte cambiando la percentuale di incidenza rispetto ai ricavi. Fanno eccezione le voci straordinarie e la voce "Godimento beni di Terzi" dove è possibile imputare direttamente il valore.</t>
    </r>
  </si>
  <si>
    <r>
      <rPr>
        <b/>
        <sz val="11"/>
        <color indexed="8"/>
        <rFont val="Calibri"/>
        <family val="2"/>
      </rPr>
      <t>Foglio 2 - Cash Flow:</t>
    </r>
    <r>
      <rPr>
        <sz val="11"/>
        <color indexed="8"/>
        <rFont val="Calibri"/>
        <family val="2"/>
      </rPr>
      <t xml:space="preserve"> le voci relative ad incassi e pagamenti sono</t>
    </r>
    <r>
      <rPr>
        <b/>
        <sz val="11"/>
        <color indexed="8"/>
        <rFont val="Calibri"/>
        <family val="2"/>
      </rPr>
      <t xml:space="preserve"> </t>
    </r>
    <r>
      <rPr>
        <sz val="11"/>
        <color indexed="8"/>
        <rFont val="Calibri"/>
        <family val="2"/>
      </rPr>
      <t>alimentate da altri fogli; in questo foglio è possibile modificare le aliquote IVA su costi e ricavi ed i giorni medi di dilazione relativi ad incassi e pagamenti. L'IVA è calcolata su tutti i ricavi e su tutte le voci di costo prima dell'EBITDA ad eccezione di: personale, costi amministrativi, godimento beni di terzi ed oneri diversi di gestione.</t>
    </r>
  </si>
  <si>
    <r>
      <rPr>
        <b/>
        <sz val="11"/>
        <color indexed="8"/>
        <rFont val="Calibri"/>
        <family val="2"/>
      </rPr>
      <t>Foglio 3 - Stato Patrimoniale:</t>
    </r>
    <r>
      <rPr>
        <sz val="11"/>
        <color indexed="8"/>
        <rFont val="Calibri"/>
        <family val="2"/>
      </rPr>
      <t xml:space="preserve"> interamente alimentato dagli altri fogli.</t>
    </r>
  </si>
  <si>
    <r>
      <rPr>
        <b/>
        <sz val="11"/>
        <color indexed="8"/>
        <rFont val="Calibri"/>
        <family val="2"/>
      </rPr>
      <t>Foglio 4 - Ricavi:</t>
    </r>
    <r>
      <rPr>
        <sz val="11"/>
        <color indexed="8"/>
        <rFont val="Calibri"/>
        <family val="2"/>
      </rPr>
      <t xml:space="preserve"> foglio nel quale vengono calcolati i ricavi per tipologia, alimenta il Conto Economico. Al suo interno è possibile stimare le quantità ed il prezzo dei prodotti/servizi venduti.</t>
    </r>
  </si>
  <si>
    <r>
      <rPr>
        <b/>
        <sz val="11"/>
        <color indexed="8"/>
        <rFont val="Calibri"/>
        <family val="2"/>
      </rPr>
      <t>Foglio 5 - Costo produzione:</t>
    </r>
    <r>
      <rPr>
        <sz val="11"/>
        <color indexed="8"/>
        <rFont val="Calibri"/>
        <family val="2"/>
      </rPr>
      <t xml:space="preserve"> foglio nel quale vengono calcolati i costi di produzione, alimenta il Conto Economico. Al suo interno è possibile stimare le quantità e il costo medio di produzione per ogni prodotto/servizio.</t>
    </r>
  </si>
  <si>
    <r>
      <rPr>
        <b/>
        <sz val="11"/>
        <color indexed="8"/>
        <rFont val="Calibri"/>
        <family val="2"/>
      </rPr>
      <t>Foglio 6 - Personale:</t>
    </r>
    <r>
      <rPr>
        <sz val="11"/>
        <color indexed="8"/>
        <rFont val="Calibri"/>
        <family val="2"/>
      </rPr>
      <t xml:space="preserve"> foglio nel quale vengono calcolati i costi del personale, alimenta il Conto Economico. Al suo interno è possibile indicare il numero di risorse impiegate per tipologia ed il relativo costo annuo.</t>
    </r>
  </si>
  <si>
    <r>
      <rPr>
        <b/>
        <sz val="11"/>
        <color indexed="8"/>
        <rFont val="Calibri"/>
        <family val="2"/>
      </rPr>
      <t>Foglio 7 - Investimenti - Ammortamenti:</t>
    </r>
    <r>
      <rPr>
        <sz val="11"/>
        <color indexed="8"/>
        <rFont val="Calibri"/>
        <family val="2"/>
      </rPr>
      <t xml:space="preserve"> foglio nel quale vengono determinati gli investimenti, i relativi ammortamenti ed il valore delle immobilizzazioni. Al suo interno è possibile inserire, per tipologia, gli investimenti che verranno effettuati durante il periodo di piano, e le relative aliquote di ammortamento.</t>
    </r>
  </si>
  <si>
    <r>
      <t xml:space="preserve">Foglio 8 - Finanziamenti: </t>
    </r>
    <r>
      <rPr>
        <sz val="11"/>
        <color indexed="8"/>
        <rFont val="Calibri"/>
        <family val="2"/>
      </rPr>
      <t>foglio composto da due sezioni. Nella prima è possibile inserire gli apporti dei soci nel capitale dell'azienda, nella seconda è possibile impostare un finanziamento a medio - lungo termine indicando il numero di rate mensili, l'importo finanziato e il tasso d'interesse passivo annuale.</t>
    </r>
  </si>
  <si>
    <t>Le celle modificabili sono colorate:</t>
  </si>
  <si>
    <r>
      <rPr>
        <b/>
        <sz val="11"/>
        <color indexed="8"/>
        <rFont val="Calibri"/>
        <family val="2"/>
      </rPr>
      <t>in rosa</t>
    </r>
    <r>
      <rPr>
        <sz val="11"/>
        <color theme="1"/>
        <rFont val="Calibri"/>
        <family val="2"/>
      </rPr>
      <t xml:space="preserve"> quelle che devono essere compilate con un valore individuato dal redattore del bplan</t>
    </r>
  </si>
  <si>
    <t xml:space="preserve">Conto Economico </t>
  </si>
  <si>
    <t>Anno 1</t>
  </si>
  <si>
    <t>Anno 2</t>
  </si>
  <si>
    <t>Anno 3</t>
  </si>
  <si>
    <t>Anno 4</t>
  </si>
  <si>
    <t>Anno 5</t>
  </si>
  <si>
    <t>Ricavi</t>
  </si>
  <si>
    <t xml:space="preserve">Totale Ricavi </t>
  </si>
  <si>
    <t>Totale Ricavi netti</t>
  </si>
  <si>
    <t>Costi variabili</t>
  </si>
  <si>
    <t>Costi di produzione</t>
  </si>
  <si>
    <t>Costi di trasporto e logistica</t>
  </si>
  <si>
    <t>% incidenza di trasporto e logistica  su ricavi</t>
  </si>
  <si>
    <t>Manutenzioni</t>
  </si>
  <si>
    <t>% incidenza manutenzioni su ricavi</t>
  </si>
  <si>
    <t>Totale Costi variabili</t>
  </si>
  <si>
    <t xml:space="preserve">Primo Margine </t>
  </si>
  <si>
    <t>Primo Margine / ricavi</t>
  </si>
  <si>
    <t>Personale</t>
  </si>
  <si>
    <t>Costi amministrativi</t>
  </si>
  <si>
    <t>% incidenza costi amministrativi su ricavi</t>
  </si>
  <si>
    <t>Godimento beni di terzi</t>
  </si>
  <si>
    <t>Trasferte e costi commerciali</t>
  </si>
  <si>
    <t>% incidenza trasferte e costi commerciali su ricavi</t>
  </si>
  <si>
    <t>Oneri diversi di gestione</t>
  </si>
  <si>
    <t>% incidenza oneri diversi su ricavi</t>
  </si>
  <si>
    <t>Totale Costi fissi</t>
  </si>
  <si>
    <t>EBITDA</t>
  </si>
  <si>
    <t xml:space="preserve">Ammortamenti immateriali </t>
  </si>
  <si>
    <t>Ammortamenti materiali</t>
  </si>
  <si>
    <t>Ammortamenti</t>
  </si>
  <si>
    <t>EBIT</t>
  </si>
  <si>
    <t xml:space="preserve">Proventi finanziari </t>
  </si>
  <si>
    <t>Oneri da finanziamento a medio lungo termine</t>
  </si>
  <si>
    <t xml:space="preserve">Oneri finanziari da banche a breve </t>
  </si>
  <si>
    <t>Gestione Finanziaria</t>
  </si>
  <si>
    <t>Proventi straordinari</t>
  </si>
  <si>
    <t>Oneri straordinari</t>
  </si>
  <si>
    <t>Gestione Straordinaria</t>
  </si>
  <si>
    <t>EBT</t>
  </si>
  <si>
    <t>Imposte</t>
  </si>
  <si>
    <t>Risultato Netto d'Esercizio</t>
  </si>
  <si>
    <t xml:space="preserve">Cash Flow </t>
  </si>
  <si>
    <t>Giorni / aliquote</t>
  </si>
  <si>
    <t>Incassi da attività caratteristica</t>
  </si>
  <si>
    <t>Incassi di competenza</t>
  </si>
  <si>
    <t xml:space="preserve">Incassi esercizi precedenti </t>
  </si>
  <si>
    <t xml:space="preserve">IVA su ricavi anno </t>
  </si>
  <si>
    <t>IVA su ricavi anno precedente</t>
  </si>
  <si>
    <t>Incassi da proventi straordinari</t>
  </si>
  <si>
    <t>Incassi dell'anno</t>
  </si>
  <si>
    <t>Pagamenti di competenza</t>
  </si>
  <si>
    <t>Pagamenti esercizi precedenti</t>
  </si>
  <si>
    <t>IVA su costi anno</t>
  </si>
  <si>
    <t>IVA su costi anno precedente</t>
  </si>
  <si>
    <t>Pagamento oneri straordinari</t>
  </si>
  <si>
    <t>Pagamenti dell'anno</t>
  </si>
  <si>
    <t>Credito IVA Iniziale</t>
  </si>
  <si>
    <t>IVA su ricavi</t>
  </si>
  <si>
    <t>IVA su costi e investimenti</t>
  </si>
  <si>
    <t>Differenza di periodo</t>
  </si>
  <si>
    <t>Credito IVA</t>
  </si>
  <si>
    <t>IVA versata annualmente (da saldo)</t>
  </si>
  <si>
    <t>Cash Flow operativo</t>
  </si>
  <si>
    <t xml:space="preserve">Immateriali </t>
  </si>
  <si>
    <t>Materiali</t>
  </si>
  <si>
    <t>Iva su Investimenti</t>
  </si>
  <si>
    <t>Totale Investimenti</t>
  </si>
  <si>
    <t>Mutui</t>
  </si>
  <si>
    <t xml:space="preserve">Equity </t>
  </si>
  <si>
    <t>Totale Finanziamenti</t>
  </si>
  <si>
    <t>Quota Capitale</t>
  </si>
  <si>
    <t>Quota Interessi</t>
  </si>
  <si>
    <t>Rimborso  Mutuo</t>
  </si>
  <si>
    <t>Totale Cash Flow</t>
  </si>
  <si>
    <t xml:space="preserve">PFN a breve Iniziale </t>
  </si>
  <si>
    <t>Cash Flow totale</t>
  </si>
  <si>
    <t>PFN a breve a fine periodo ante interessi</t>
  </si>
  <si>
    <t>Giacenza Media dell'anno</t>
  </si>
  <si>
    <t>Interessi Attivi</t>
  </si>
  <si>
    <t>Interessi Passivi</t>
  </si>
  <si>
    <t>PFN a breve a fine periodo dopo interessi</t>
  </si>
  <si>
    <t>PERSONALE</t>
  </si>
  <si>
    <t>Costo annuo FTE</t>
  </si>
  <si>
    <t>Soci</t>
  </si>
  <si>
    <t>Quadri</t>
  </si>
  <si>
    <t>Impiegati</t>
  </si>
  <si>
    <t>Operai</t>
  </si>
  <si>
    <t>Altro</t>
  </si>
  <si>
    <t>TOTALE</t>
  </si>
  <si>
    <t>Costo Medio</t>
  </si>
  <si>
    <t>N° Risorse</t>
  </si>
  <si>
    <t>Totale (FTE)</t>
  </si>
  <si>
    <t>Ammortamenti e investimenti</t>
  </si>
  <si>
    <t>Aliquote di ammortamento</t>
  </si>
  <si>
    <t>INVESTIMENTI DELL'ANNO</t>
  </si>
  <si>
    <t>IMMATERIALI</t>
  </si>
  <si>
    <t>Servizi capitalizzabili</t>
  </si>
  <si>
    <t>Marketing &amp; Comunicazione</t>
  </si>
  <si>
    <t>Marchi</t>
  </si>
  <si>
    <t>Software</t>
  </si>
  <si>
    <t xml:space="preserve">R&amp;D </t>
  </si>
  <si>
    <t>MATERIALI</t>
  </si>
  <si>
    <t>Fabbricati</t>
  </si>
  <si>
    <t>Impianti e macchinari</t>
  </si>
  <si>
    <t>Attrezzature</t>
  </si>
  <si>
    <t>Totale Investimenti per anno</t>
  </si>
  <si>
    <t>INVESTIMENTI CUMULATI</t>
  </si>
  <si>
    <t>Totale Investimenti cumulati</t>
  </si>
  <si>
    <t>AMMORTAMENTI DELL'ANNO</t>
  </si>
  <si>
    <t>AMMORTAMENTO IMMOBILIZZAZIONI IMMATERIALI</t>
  </si>
  <si>
    <t>AMMORTAMENTO IMMOBILIZZAZIONI MATERIALI</t>
  </si>
  <si>
    <t>FONDO AMMORTAMENTO</t>
  </si>
  <si>
    <t>Fondo Ammortamento Totale</t>
  </si>
  <si>
    <t>VALORE CONTABILE NETTO</t>
  </si>
  <si>
    <t>Valore Contabile Netto</t>
  </si>
  <si>
    <t>IVA</t>
  </si>
  <si>
    <t>Giorni</t>
  </si>
  <si>
    <r>
      <rPr>
        <b/>
        <sz val="11"/>
        <color indexed="8"/>
        <rFont val="Calibri"/>
        <family val="2"/>
      </rPr>
      <t>in giallo</t>
    </r>
    <r>
      <rPr>
        <sz val="11"/>
        <color theme="1"/>
        <rFont val="Calibri"/>
        <family val="2"/>
      </rPr>
      <t xml:space="preserve"> quelle che devono essere compilate con un valore suggerito da un menu a tendina</t>
    </r>
  </si>
  <si>
    <r>
      <rPr>
        <b/>
        <sz val="11"/>
        <color indexed="8"/>
        <rFont val="Calibri"/>
        <family val="2"/>
      </rPr>
      <t>in azzurro</t>
    </r>
    <r>
      <rPr>
        <sz val="11"/>
        <color theme="1"/>
        <rFont val="Calibri"/>
        <family val="2"/>
      </rPr>
      <t xml:space="preserve"> quelle per le quali è stato "preimpostato" un valore standard (modificabile dal redattore del bplan)</t>
    </r>
  </si>
  <si>
    <t>Aliquote ammortamento</t>
  </si>
  <si>
    <t>Imm. Materiali</t>
  </si>
  <si>
    <t>Imm. Immateriali</t>
  </si>
  <si>
    <t>Parametri</t>
  </si>
  <si>
    <t>Inserire percentuale 
di seguito alcuni esempi standard:
Industria da 6% a 22%
Agricoltura da 6% a 12%
Servizi da 10% a 18%</t>
  </si>
  <si>
    <t>IVA SU RICAVI e COSTI ANNUI</t>
  </si>
  <si>
    <r>
      <t xml:space="preserve">L'aliquota inserita riguarda il totale dei ricavi o dei costi. Può quindi essere un valore riveniente dalla media ponderata delle aliquote di legge pesate in base al mix di prodotti venduti o acquistati.
Aliquote di legge:
</t>
    </r>
    <r>
      <rPr>
        <b/>
        <sz val="11"/>
        <color indexed="8"/>
        <rFont val="Calibri"/>
        <family val="2"/>
      </rPr>
      <t>4%</t>
    </r>
    <r>
      <rPr>
        <sz val="11"/>
        <color theme="1"/>
        <rFont val="Calibri"/>
        <family val="2"/>
      </rPr>
      <t xml:space="preserve"> (aliquota minima), applicata ad esempio alle vendite di generi di prima necessità (alimentari, stampa quotidiana o periodica, ecc.);​
</t>
    </r>
    <r>
      <rPr>
        <b/>
        <sz val="11"/>
        <color indexed="8"/>
        <rFont val="Calibri"/>
        <family val="2"/>
      </rPr>
      <t>10%</t>
    </r>
    <r>
      <rPr>
        <sz val="11"/>
        <color theme="1"/>
        <rFont val="Calibri"/>
        <family val="2"/>
      </rPr>
      <t xml:space="preserve"> (aliquota ridotta), applicata ai servizi turistici (alberghi, bar, ristoranti e altri prodotti turistici), a determinati prodotti alimentari e particolari operazioni di recupero edilizio;
</t>
    </r>
    <r>
      <rPr>
        <b/>
        <sz val="11"/>
        <color indexed="8"/>
        <rFont val="Calibri"/>
        <family val="2"/>
      </rPr>
      <t>22%</t>
    </r>
    <r>
      <rPr>
        <sz val="11"/>
        <color theme="1"/>
        <rFont val="Calibri"/>
        <family val="2"/>
      </rPr>
      <t xml:space="preserve"> (aliquota ordinaria), da applicare in tutti i casi in cui la normativa non prevede una delle due aliquote precedenti.</t>
    </r>
  </si>
  <si>
    <t xml:space="preserve">Check </t>
  </si>
  <si>
    <t xml:space="preserve">Stato Patrimoniale </t>
  </si>
  <si>
    <t>Attivo</t>
  </si>
  <si>
    <t>Immobilizzazioni</t>
  </si>
  <si>
    <t>Immobilizzazioni immateriali</t>
  </si>
  <si>
    <t>Immobilizzazioni materiali</t>
  </si>
  <si>
    <t>Immobilizzazioni finanziarie</t>
  </si>
  <si>
    <t>Totale immobilizzazioni</t>
  </si>
  <si>
    <t>Attivo Circolante</t>
  </si>
  <si>
    <t>Crediti Commerciali</t>
  </si>
  <si>
    <t>Liquidità</t>
  </si>
  <si>
    <t>Totale attivo circolante</t>
  </si>
  <si>
    <t>Totale Attivo</t>
  </si>
  <si>
    <t>Passivo e patrimonio netto</t>
  </si>
  <si>
    <t>Capitale sociale</t>
  </si>
  <si>
    <t>Utile d'esercizio</t>
  </si>
  <si>
    <t>Utile esercizi precedenti</t>
  </si>
  <si>
    <t>Patrimonio Netto</t>
  </si>
  <si>
    <t>TFR</t>
  </si>
  <si>
    <t>Debiti tributari</t>
  </si>
  <si>
    <t>Debiti commerciali</t>
  </si>
  <si>
    <t>Debiti per Finanziamenti</t>
  </si>
  <si>
    <t>Debiti per scoperto c/c</t>
  </si>
  <si>
    <t>Totale Debiti</t>
  </si>
  <si>
    <t>Totale Passivo e Patrimonio netto</t>
  </si>
  <si>
    <t>RICAVI</t>
  </si>
  <si>
    <t>Quantità</t>
  </si>
  <si>
    <t>Prodotto/servizio 1</t>
  </si>
  <si>
    <t>Prodotto/servizio 2</t>
  </si>
  <si>
    <t>Prodotto/servizio 3</t>
  </si>
  <si>
    <t>Prezzi unitari</t>
  </si>
  <si>
    <t>Provvigioni su vendite</t>
  </si>
  <si>
    <t>COSTI DI PRODUZIONE</t>
  </si>
  <si>
    <t>Totale costo produzione</t>
  </si>
  <si>
    <t>% incidenza costo produzione su ricavi</t>
  </si>
  <si>
    <t>Quantità acquistate</t>
  </si>
  <si>
    <t>Costo unitario di produzione</t>
  </si>
  <si>
    <t>APPORTI IN EQUITY</t>
  </si>
  <si>
    <t>Apporti</t>
  </si>
  <si>
    <t>DEBITI A MEDIO LUNGO TERMINE</t>
  </si>
  <si>
    <t>Riepilogo</t>
  </si>
  <si>
    <t>Quote Interessi</t>
  </si>
  <si>
    <t>Quote Capitale</t>
  </si>
  <si>
    <t>Rate complessive</t>
  </si>
  <si>
    <t>PIANO D'AMMORTAMENTO</t>
  </si>
  <si>
    <t>Periodi:</t>
  </si>
  <si>
    <t>Importo finanziato:</t>
  </si>
  <si>
    <t>Tasso annuale</t>
  </si>
  <si>
    <t>Tasso mensile (approssimato):</t>
  </si>
  <si>
    <t>N. Rata</t>
  </si>
  <si>
    <t>Scadenza</t>
  </si>
  <si>
    <t>Rata (mensile)</t>
  </si>
  <si>
    <t>Debito residuo</t>
  </si>
  <si>
    <t xml:space="preserve"> </t>
  </si>
  <si>
    <r>
      <t>Per prima cosa un consiglio: iniziate a compilare il file partendo dal foglio "</t>
    </r>
    <r>
      <rPr>
        <b/>
        <sz val="11"/>
        <color indexed="8"/>
        <rFont val="Calibri"/>
        <family val="2"/>
      </rPr>
      <t>4. Ricavi</t>
    </r>
    <r>
      <rPr>
        <sz val="11"/>
        <color theme="1"/>
        <rFont val="Calibri"/>
        <family val="2"/>
      </rPr>
      <t>" inserendo i dati in questo e nei successivi fino al foglio "</t>
    </r>
    <r>
      <rPr>
        <b/>
        <sz val="11"/>
        <color indexed="8"/>
        <rFont val="Calibri"/>
        <family val="2"/>
      </rPr>
      <t>8. Finanziamenti</t>
    </r>
    <r>
      <rPr>
        <sz val="11"/>
        <color theme="1"/>
        <rFont val="Calibri"/>
        <family val="2"/>
      </rPr>
      <t>" facendo attenzione a compilare le celle come consigliato nel punto 2 di queste istruzioni. Vedrete che così gran parte delle celle contenute nei fogli che vanno dall'"</t>
    </r>
    <r>
      <rPr>
        <b/>
        <sz val="11"/>
        <color indexed="8"/>
        <rFont val="Calibri"/>
        <family val="2"/>
      </rPr>
      <t>1. Conto Economico</t>
    </r>
    <r>
      <rPr>
        <sz val="11"/>
        <color theme="1"/>
        <rFont val="Calibri"/>
        <family val="2"/>
      </rPr>
      <t>" fino al "</t>
    </r>
    <r>
      <rPr>
        <b/>
        <sz val="11"/>
        <color indexed="8"/>
        <rFont val="Calibri"/>
        <family val="2"/>
      </rPr>
      <t>3. Stato Patrimoniale</t>
    </r>
    <r>
      <rPr>
        <sz val="11"/>
        <color theme="1"/>
        <rFont val="Calibri"/>
        <family val="2"/>
      </rPr>
      <t>" si compileranno automaticamente, mentre, sempre in questi fogli, rimarranno da alimentare le celle colorate (seguendo quanto suggerito al punto 2 delle presenti istruzioni). Questa è l'ultima attività richiesta per lo sviluppo dei prospetti economico-patrimoniali e finanziari.
Raccomadiamo di fare attenzione ad un particolare. Le celle bianche, in tutti i fogli del file, non sono da compilare!!!!!!
Si tratta di celle che si autocompilano grazie alle formule in esse contenute e quindi grazie ai dati che verranno inseriti nelle celle colorate!!!</t>
    </r>
  </si>
</sst>
</file>

<file path=xl/styles.xml><?xml version="1.0" encoding="utf-8"?>
<styleSheet xmlns="http://schemas.openxmlformats.org/spreadsheetml/2006/main">
  <numFmts count="17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0000000000000000000"/>
    <numFmt numFmtId="166" formatCode="0.0%"/>
    <numFmt numFmtId="167" formatCode="#,##0.0_);\(#,##0.0\)"/>
    <numFmt numFmtId="168" formatCode="&quot;Source: &quot;@_%_)"/>
    <numFmt numFmtId="169" formatCode="&quot;L.&quot;#,##0.0_);\(&quot;L.&quot;#,##0.0\)"/>
    <numFmt numFmtId="170" formatCode="&quot;$&quot;#,##0.0_);\(&quot;$&quot;#,##0.0\)"/>
    <numFmt numFmtId="171" formatCode="#,##0.00_%_);\(#,##0.00\)_%;#,##0.00_%_);@_%_)"/>
    <numFmt numFmtId="172" formatCode="\€\ 0.00000"/>
    <numFmt numFmtId="173" formatCode="_-* #,##0.0_-;\-* #,##0.0_-;_-* &quot;-&quot;??_-;_-@_-"/>
    <numFmt numFmtId="174" formatCode="_(&quot;F&quot;* #,##0.00_);_(&quot;F&quot;* \(#,##0.00\);_(&quot;F&quot;* &quot;-&quot;??_);_(@_)"/>
    <numFmt numFmtId="175" formatCode="0.00E+00;;;"/>
    <numFmt numFmtId="176" formatCode="&quot;L.&quot;#,##0_%_);\(&quot;L.&quot;#,##0\)_%;&quot;L.&quot;#,##0_%_);@_%_)"/>
    <numFmt numFmtId="177" formatCode="&quot;$&quot;#,##0_%_);\(&quot;$&quot;#,##0\)_%;&quot;$&quot;#,##0_%_);@_%_)"/>
    <numFmt numFmtId="178" formatCode="#,##0.00\x"/>
    <numFmt numFmtId="179" formatCode="&quot;F&quot;#,##0.00_);[Red]\(&quot;F&quot;#,##0.00\)"/>
    <numFmt numFmtId="180" formatCode="0.00000000000"/>
    <numFmt numFmtId="181" formatCode="#,##0.0\x_)_&quot;;\(#,##0.0\x\)_&quot;;#,##0.0\x_)_&quot;;@_)"/>
    <numFmt numFmtId="182" formatCode="#,##0.0_%_);;#,##0.0_%_);@_%_)"/>
    <numFmt numFmtId="183" formatCode="#,##0_%_);\(#,##0\)_%;#,##0_%_);@_%_)"/>
    <numFmt numFmtId="184" formatCode="\+\ 0.00%"/>
    <numFmt numFmtId="185" formatCode="&quot;F&quot;#,##0_);\(&quot;F&quot;#,##0\)"/>
    <numFmt numFmtId="186" formatCode="\€#,##0.00_);\(\€#,##0.00\)"/>
    <numFmt numFmtId="187" formatCode="#,##0.0\x"/>
    <numFmt numFmtId="188" formatCode="#,##0.0&quot;x&quot;_);\(#,##0.0&quot;x&quot;\)"/>
    <numFmt numFmtId="189" formatCode="&quot;Yes&quot;_%_);;&quot;No&quot;_%_)"/>
    <numFmt numFmtId="190" formatCode=";;;@*."/>
    <numFmt numFmtId="191" formatCode="0.000000000000"/>
    <numFmt numFmtId="192" formatCode="_(&quot;F&quot;* #,##0_);_(&quot;F&quot;* \(#,##0\);_(&quot;F&quot;* &quot;-&quot;_);_(@_)"/>
    <numFmt numFmtId="193" formatCode="0.0000000000"/>
    <numFmt numFmtId="194" formatCode="#,##0.0\x_)_%_);\(#,##0.0\x\)_%_);#,##0.0\x_)_%_);@_)"/>
    <numFmt numFmtId="195" formatCode="0_);\(0\);0_);@_)"/>
    <numFmt numFmtId="196" formatCode="&quot;£&quot;#,##0.0_);\(&quot;£&quot;#,##0.0\)"/>
    <numFmt numFmtId="197" formatCode="0."/>
    <numFmt numFmtId="198" formatCode="0000\ &quot;Calendar Mean EPS&quot;"/>
    <numFmt numFmtId="199" formatCode="\+\ 0%"/>
    <numFmt numFmtId="200" formatCode="&quot;F&quot;#,##0_);[Red]\(&quot;F&quot;#,##0\)"/>
    <numFmt numFmtId="201" formatCode="\€#,##0.0_);\(\€#,##0.0\)"/>
    <numFmt numFmtId="202" formatCode="#,##0.0_)_%_);\(#,##0.0\)_%_);#,##0.0_)_%_);@_)"/>
    <numFmt numFmtId="203" formatCode="&quot;L.&quot;#,##0.00_%_);\(&quot;L.&quot;#,##0.00\)_%;&quot;L.&quot;#,##0.00_%_);@_%_)"/>
    <numFmt numFmtId="204" formatCode="&quot;$&quot;#,##0.00_%_);\(&quot;$&quot;#,##0.00\)_%;&quot;$&quot;#,##0.00_%_);@_%_)"/>
    <numFmt numFmtId="205" formatCode="&quot;F&quot;#,##0.00_);\(&quot;F&quot;#,##0.00\)"/>
    <numFmt numFmtId="206" formatCode="\€#,##0.00_);[Red]\(\€#,##0.00\)"/>
    <numFmt numFmtId="207" formatCode="#,##0.0\x_);\(#,##0.0\x\);#,##0.0\x_);@_)"/>
    <numFmt numFmtId="208" formatCode="&quot;L.&quot;#,##0.000_%_);\(&quot;L.&quot;#,##0.000\)_%;&quot;L.&quot;#,##0.000_%_);@_%_)"/>
    <numFmt numFmtId="209" formatCode="&quot;$&quot;#,##0.000_%_);\(&quot;$&quot;#,##0.000\)_%;&quot;$&quot;#,##0.000_%_);@_%_)"/>
    <numFmt numFmtId="210" formatCode="0.0000000000000"/>
    <numFmt numFmtId="211" formatCode="dd\-mmm\-yy_)"/>
    <numFmt numFmtId="212" formatCode="#,##0.0_)_x_&quot;;\(#,##0.0\)_x_&quot;;#,##0.0_)_x_&quot;;@_)"/>
    <numFmt numFmtId="213" formatCode="\£#,##0_);\(\£#,##0\)"/>
    <numFmt numFmtId="214" formatCode="0.0_);\(0.0\);0.0_);@_)"/>
    <numFmt numFmtId="215" formatCode="#,##0.000_%_);\(#,##0.000\)_%;#,##0.000_%_);@_%_)"/>
    <numFmt numFmtId="216" formatCode="_-* #,##0.0\ _F_-;\-* #,##0.0\ _F_-;_-* &quot;-&quot;?\ _F_-;_-@_-"/>
    <numFmt numFmtId="217" formatCode="mmm\-yy_)"/>
    <numFmt numFmtId="218" formatCode="#,##0.0_)_x_%_);\(#,##0.0\)_x_%_);#,##0.0_)_x_%_);@_)"/>
    <numFmt numFmtId="219" formatCode="&quot;$&quot;#,##0.0_%_);;&quot;$&quot;#,##0.0_%_);@_%_)"/>
    <numFmt numFmtId="220" formatCode="_-&quot;£&quot;* #,##0_-;\-&quot;£&quot;* #,##0_-;_-&quot;£&quot;* &quot;-&quot;_-;_-@_-"/>
    <numFmt numFmtId="221" formatCode="0.0\ &quot;Year&quot;"/>
    <numFmt numFmtId="222" formatCode="0\ &quot;Year&quot;"/>
    <numFmt numFmtId="223" formatCode="#,##0,_);[Red]\(#,##0,\)"/>
    <numFmt numFmtId="224" formatCode="&quot;$&quot;#,##0.00_);\(&quot;$&quot;#,##0.00\)"/>
    <numFmt numFmtId="225" formatCode="#,##0.0_);[Red]\(#,##0.0\)"/>
    <numFmt numFmtId="226" formatCode="&quot;£&quot;#,##0_);\(&quot;£&quot;#,##0\)"/>
    <numFmt numFmtId="227" formatCode="0.000\ &quot;Years     &quot;"/>
    <numFmt numFmtId="228" formatCode="_(* #,##0.00_);_(* \(#,##0.00\);_(* &quot;-&quot;??_);_(@_)"/>
    <numFmt numFmtId="229" formatCode="0.00\ &quot;Years&quot;"/>
    <numFmt numFmtId="230" formatCode="0.0\ &quot;Years     &quot;"/>
    <numFmt numFmtId="231" formatCode="_(* #,##0.0_);_(* \(#,##0.0\);_(* &quot;-&quot;_);_(@_)"/>
    <numFmt numFmtId="232" formatCode="General_)"/>
    <numFmt numFmtId="233" formatCode="0.0\p;\(0.0\)\p"/>
    <numFmt numFmtId="234" formatCode="#,##0.000"/>
    <numFmt numFmtId="235" formatCode="0.00_)"/>
    <numFmt numFmtId="236" formatCode="0.00000"/>
    <numFmt numFmtId="237" formatCode="_(* #,##0.00\x_);_(* &quot;N/M&quot;_)"/>
    <numFmt numFmtId="238" formatCode="_(* #,##0_);_(* \(#,##0\);_(* &quot;-&quot;??_);_(@_)"/>
    <numFmt numFmtId="239" formatCode="#,##0,_);\(#,##0,\)"/>
    <numFmt numFmtId="240" formatCode="_(* #,##0_);_(* \(#,##0\);_(* &quot;-&quot;_);_(@_)"/>
    <numFmt numFmtId="241" formatCode="#,##0\ &quot;€&quot;_-;#,##0\ &quot;€&quot;\-"/>
    <numFmt numFmtId="242" formatCode="* #,##0.0\ \x_);&quot;NM&quot;_)"/>
    <numFmt numFmtId="243" formatCode="#,##0.0"/>
    <numFmt numFmtId="244" formatCode="#,##0.0\ \ _);&quot;NM&quot;_)"/>
    <numFmt numFmtId="245" formatCode="#,##0;[Red]\(#,##0\)"/>
    <numFmt numFmtId="246" formatCode="#,##0.00_);\(#,##0.00\);\-_)"/>
    <numFmt numFmtId="247" formatCode="&quot;L.&quot;\ #,##0;[Red]\-&quot;L.&quot;\ #,##0"/>
    <numFmt numFmtId="248" formatCode="&quot;L.&quot;\ #,##0.00;[Red]\-&quot;L.&quot;\ #,##0.00"/>
    <numFmt numFmtId="249" formatCode="&quot;$&quot;#,##0_);[Red]\(&quot;$&quot;#,##0\)"/>
    <numFmt numFmtId="250" formatCode="&quot;$&quot;#,##0.00_);[Red]\(&quot;$&quot;#,##0.00\)"/>
    <numFmt numFmtId="251" formatCode="&quot;Pryca&quot;"/>
    <numFmt numFmtId="252" formatCode="_(&quot;$&quot;\ #,##0.00_);_(&quot;$&quot;\ #,##0.00\);_(&quot;$&quot;* &quot;-&quot;??_);_(@_)"/>
    <numFmt numFmtId="253" formatCode="* #,##0.00_);* \(#,##0.00\);* \ "/>
    <numFmt numFmtId="254" formatCode="_-* #,##0\ _€_-;_-* #,##0\ _€\-;_-* &quot;-&quot;\ _€_-;_-@_-"/>
    <numFmt numFmtId="255" formatCode="_(* #,##0.0_);_(* \(#,##0.0\);_(* &quot;-&quot;??_);_(@_)"/>
    <numFmt numFmtId="256" formatCode="mmm\ dd"/>
    <numFmt numFmtId="257" formatCode="0.00\ &quot;Years     &quot;"/>
    <numFmt numFmtId="258" formatCode="* #,##0.00_);* \(#,##0.00\);* &quot;$&quot;\ \-"/>
    <numFmt numFmtId="259" formatCode="mmm\.\ d\ \'yy\ \a\t\ h:mm"/>
    <numFmt numFmtId="260" formatCode="_(&quot;$&quot;* #,##0_);_(&quot;$&quot;* \(#,##0\);_(&quot;$&quot;* &quot;-&quot;_);_(@_)"/>
    <numFmt numFmtId="261" formatCode="#,##0.000_);\(#,##0.000\)"/>
    <numFmt numFmtId="262" formatCode="* \£\ #,##0.00_);* \(\£\ #,##0.00\);* \£\ \-"/>
    <numFmt numFmtId="263" formatCode="\$#,##0.000;\(\$#,##0.000\)"/>
    <numFmt numFmtId="264" formatCode="_-[$€-2]\ * #,##0.00_-;\-[$€-2]\ * #,##0.00_-;_-[$€-2]\ * &quot;-&quot;??_-"/>
    <numFmt numFmtId="265" formatCode="0.0000"/>
    <numFmt numFmtId="266" formatCode="_-* #,##0.00000_-;\-* #,##0.00000_-;_-* &quot;-&quot;??_-;_-@_-"/>
    <numFmt numFmtId="267" formatCode="_([$€]* #,##0.00_);_([$€]* \(#,##0.00\);_([$€]* &quot;-&quot;??_);_(@_)"/>
    <numFmt numFmtId="268" formatCode="&quot;$&quot;#,##0_);\(&quot;$&quot;#,##0\)"/>
    <numFmt numFmtId="269" formatCode="_-* #,##0.00\ [$€-1]_-;\-* #,##0.00\ [$€-1]_-;_-* &quot;-&quot;??\ [$€-1]_-"/>
    <numFmt numFmtId="270" formatCode="#,##0_);\(#,##0\);&quot; - &quot;_);@_)"/>
    <numFmt numFmtId="271" formatCode="#,##0;\(#,##0\);&quot;-&quot;"/>
    <numFmt numFmtId="272" formatCode="0_)"/>
    <numFmt numFmtId="273" formatCode="* #,##0_);* \(\ #,##0\);* \-"/>
    <numFmt numFmtId="274" formatCode="0.0%_);\(0.0%\)"/>
    <numFmt numFmtId="275" formatCode="0.00%;\(0.00%\)"/>
    <numFmt numFmtId="276" formatCode="#,##0.0;\(#,##0.0\)"/>
    <numFmt numFmtId="277" formatCode="#,##0.00;\(#,##0.00\)"/>
    <numFmt numFmtId="278" formatCode="#,##0.0_);\(#,##0.0\);#,##0.0_);@_)"/>
    <numFmt numFmtId="279" formatCode="_(* #,##0.0000_);_(* \(#,##0.0000\);_(* &quot;-&quot;??_);_(@_)"/>
    <numFmt numFmtId="280" formatCode="0\ &quot;days&quot;"/>
    <numFmt numFmtId="281" formatCode="0\ &quot;Years     &quot;"/>
    <numFmt numFmtId="282" formatCode="_(&quot;$&quot;* #,##0.000_);_(&quot;$&quot;* \(#,##0.000\);_(&quot;$&quot;* &quot;-&quot;??_);_(@_)"/>
    <numFmt numFmtId="283" formatCode="#,##0.00_);\(#,##0.00\)"/>
    <numFmt numFmtId="284" formatCode="\+#,##0;\-#,##0"/>
    <numFmt numFmtId="285" formatCode="_-&quot;Bs.&quot;\ * #,##0_-;\-&quot;Bs.&quot;\ * #,##0_-;_-&quot;Bs.&quot;\ * &quot;-&quot;_-;_-@_-"/>
    <numFmt numFmtId="286" formatCode="_-&quot;£ &quot;* #,##0.00_-;\-&quot;£ &quot;* #,##0.00_-;_-&quot;£ &quot;* &quot;-&quot;??_-;_-@_-"/>
    <numFmt numFmtId="287" formatCode="_-* #,##0.00\ &quot;€&quot;_-;_-* #,##0.00\ &quot;€&quot;\-;_-* &quot;-&quot;??\ &quot;€&quot;_-;_-@_-"/>
    <numFmt numFmtId="288" formatCode="&quot;Jeronimo Martins&quot;"/>
    <numFmt numFmtId="289" formatCode="0.0_);\(0.0\)"/>
    <numFmt numFmtId="290" formatCode="* \£\ #,##0.0000_);* \(\£\ #,##0.0000\);* \£\ \-"/>
    <numFmt numFmtId="291" formatCode="#,##0.0000_);\(#,##0.0000\)"/>
    <numFmt numFmtId="292" formatCode="0.0000000%"/>
    <numFmt numFmtId="293" formatCode="&quot;Casino&quot;"/>
    <numFmt numFmtId="294" formatCode="#,##0.000;[Red]\(#,##0.000\)"/>
    <numFmt numFmtId="295" formatCode="#,##0.0\x;\(#,##0.0\x\)"/>
    <numFmt numFmtId="296" formatCode="#,##0_ ;\-#,##0\ "/>
    <numFmt numFmtId="297" formatCode="&quot;L.&quot;\ #,##0.00;\-&quot;L.&quot;\ #,##0.00"/>
    <numFmt numFmtId="298" formatCode="0.0"/>
    <numFmt numFmtId="299" formatCode="\$#,##0_);[Red]\(\$#,##0\)"/>
    <numFmt numFmtId="300" formatCode="#,##0.00000_);\(#,##0.00000\)"/>
    <numFmt numFmtId="301" formatCode="0.0000_)"/>
    <numFmt numFmtId="302" formatCode="#,##0.00\ &quot;F&quot;_-;#,##0.00\ &quot;F&quot;\-"/>
    <numFmt numFmtId="303" formatCode="#,##0.00%_);\(#,##0.00%\);\-_)"/>
    <numFmt numFmtId="304" formatCode="&quot;$&quot;#,##0.000_);\(&quot;$&quot;#,##0.000\)"/>
    <numFmt numFmtId="305" formatCode="&quot;$&quot;#,##0;\-&quot;$&quot;#,##0"/>
    <numFmt numFmtId="306" formatCode="0.0%_);\(0.0%\);0.0%_);@_)"/>
    <numFmt numFmtId="307" formatCode="&quot;$&quot;#,##0.0"/>
    <numFmt numFmtId="308" formatCode="&quot;$&quot;#,##0\ \k"/>
    <numFmt numFmtId="309" formatCode="#,##0.00;[Red]\(#,##0.00\)"/>
    <numFmt numFmtId="310" formatCode="mm/dd/yy"/>
    <numFmt numFmtId="311" formatCode="0.000"/>
    <numFmt numFmtId="312" formatCode="[Red][&gt;1]&quot;&gt;100%&quot;;[&gt;=0]0%;General"/>
    <numFmt numFmtId="313" formatCode="#,##0&quot;L.&quot;_);\(#,##0&quot;L.&quot;\)"/>
    <numFmt numFmtId="314" formatCode="&quot;£&quot;#,##0.00;\-&quot;£&quot;#,##0.00"/>
    <numFmt numFmtId="315" formatCode="#,##0;\(#,##0\)"/>
    <numFmt numFmtId="316" formatCode="0.0%;\(0.0\)%"/>
    <numFmt numFmtId="317" formatCode="_(&quot;$&quot;* #,##0.0_);_(&quot;$&quot;* \(#,##0.0\);_(&quot;$&quot;* &quot;-&quot;??_);_(@_)"/>
    <numFmt numFmtId="318" formatCode="#_)"/>
    <numFmt numFmtId="319" formatCode="#,##0.00\ ;\(#,##0.00\)"/>
    <numFmt numFmtId="320" formatCode="#,##0.0\ ;\(#,##0.0\)"/>
    <numFmt numFmtId="321" formatCode="&quot;£&quot;\ #,##0;[Red]\-&quot;£&quot;\ #,##0"/>
    <numFmt numFmtId="322" formatCode="_-&quot;L.&quot;\ * #,##0_-;\-&quot;L.&quot;\ * #,##0_-;_-&quot;L.&quot;\ * &quot;-&quot;_-;_-@_-"/>
    <numFmt numFmtId="323" formatCode="_-[$€-2]\ * #,##0_-;\-[$€-2]\ * #,##0_-;_-[$€-2]\ * &quot;-&quot;??_-;_-@_-"/>
    <numFmt numFmtId="324" formatCode="_(&quot;$&quot;* #,##0.00_);_(&quot;$&quot;* \(#,##0.00\);_(&quot;$&quot;* &quot;-&quot;??_);_(@_)"/>
    <numFmt numFmtId="325" formatCode="&quot;￥&quot;#,##0_);\(&quot;￥&quot;#,##0\)"/>
    <numFmt numFmtId="326" formatCode="0_);\(0\)"/>
    <numFmt numFmtId="327" formatCode="_-* #,##0\ &quot;DM&quot;_-;\-* #,##0\ &quot;DM&quot;_-;_-* &quot;-&quot;\ &quot;DM&quot;_-;_-@_-"/>
    <numFmt numFmtId="328" formatCode="_-* #,##0.00\ &quot;DM&quot;_-;\-* #,##0.00\ &quot;DM&quot;_-;_-* &quot;-&quot;??\ &quot;DM&quot;_-;_-@_-"/>
    <numFmt numFmtId="329" formatCode="_-* #,##0.00\ _P_t_s_-;\-* #,##0.00\ _P_t_s_-;_-* &quot;-&quot;??\ _P_t_s_-;_-@_-"/>
    <numFmt numFmtId="330" formatCode="_-* #,##0\ _P_t_s_-;\-* #,##0\ _P_t_s_-;_-* &quot;-&quot;\ _P_t_s_-;_-@_-"/>
    <numFmt numFmtId="331" formatCode="_-* #,##0_-;\-* #,##0_-;_-* &quot;-&quot;??_-;_-@_-"/>
    <numFmt numFmtId="332" formatCode="\ &quot;Anno&quot;\ 0"/>
  </numFmts>
  <fonts count="222">
    <font>
      <sz val="11"/>
      <color theme="1"/>
      <name val="Calibri"/>
      <family val="2"/>
    </font>
    <font>
      <sz val="11"/>
      <color indexed="8"/>
      <name val="Calibri"/>
      <family val="2"/>
    </font>
    <font>
      <b/>
      <sz val="11"/>
      <color indexed="8"/>
      <name val="Calibri"/>
      <family val="2"/>
    </font>
    <font>
      <sz val="10"/>
      <name val="Times New Roman"/>
      <family val="1"/>
    </font>
    <font>
      <sz val="14"/>
      <name val="Times New Roman"/>
      <family val="1"/>
    </font>
    <font>
      <sz val="12"/>
      <name val="Times New Roman"/>
      <family val="1"/>
    </font>
    <font>
      <b/>
      <sz val="12"/>
      <name val="Times New Roman"/>
      <family val="1"/>
    </font>
    <font>
      <b/>
      <sz val="10"/>
      <name val="Times New Roman"/>
      <family val="1"/>
    </font>
    <font>
      <sz val="14"/>
      <name val="System"/>
      <family val="2"/>
    </font>
    <font>
      <sz val="10"/>
      <color indexed="10"/>
      <name val="Verdana"/>
      <family val="2"/>
    </font>
    <font>
      <sz val="10"/>
      <color indexed="12"/>
      <name val="Verdana"/>
      <family val="2"/>
    </font>
    <font>
      <sz val="11"/>
      <name val="Book Antiqua"/>
      <family val="1"/>
    </font>
    <font>
      <sz val="12"/>
      <color indexed="12"/>
      <name val="Times New Roman"/>
      <family val="1"/>
    </font>
    <font>
      <sz val="8"/>
      <name val="Times New Roman"/>
      <family val="1"/>
    </font>
    <font>
      <sz val="10"/>
      <name val="Arial"/>
      <family val="2"/>
    </font>
    <font>
      <u val="single"/>
      <sz val="10"/>
      <name val="Arial"/>
      <family val="2"/>
    </font>
    <font>
      <sz val="8"/>
      <name val="Arial"/>
      <family val="2"/>
    </font>
    <font>
      <sz val="8"/>
      <name val="Helv"/>
      <family val="0"/>
    </font>
    <font>
      <sz val="11"/>
      <color indexed="9"/>
      <name val="Calibri"/>
      <family val="2"/>
    </font>
    <font>
      <sz val="12"/>
      <name val="Helv"/>
      <family val="0"/>
    </font>
    <font>
      <sz val="8"/>
      <name val="Times"/>
      <family val="1"/>
    </font>
    <font>
      <sz val="10"/>
      <name val="Garamond"/>
      <family val="1"/>
    </font>
    <font>
      <sz val="12"/>
      <name val="Arial"/>
      <family val="2"/>
    </font>
    <font>
      <sz val="12"/>
      <color indexed="8"/>
      <name val="Arial"/>
      <family val="2"/>
    </font>
    <font>
      <sz val="14"/>
      <color indexed="8"/>
      <name val="Arial"/>
      <family val="2"/>
    </font>
    <font>
      <sz val="12"/>
      <color indexed="8"/>
      <name val="Times New Roman"/>
      <family val="2"/>
    </font>
    <font>
      <sz val="11"/>
      <color indexed="20"/>
      <name val="Calibri"/>
      <family val="2"/>
    </font>
    <font>
      <sz val="10"/>
      <color indexed="8"/>
      <name val="Times"/>
      <family val="1"/>
    </font>
    <font>
      <b/>
      <sz val="8"/>
      <color indexed="12"/>
      <name val="Helv"/>
      <family val="0"/>
    </font>
    <font>
      <sz val="10"/>
      <color indexed="12"/>
      <name val="Times New Roman"/>
      <family val="1"/>
    </font>
    <font>
      <sz val="12"/>
      <name val="Times"/>
      <family val="1"/>
    </font>
    <font>
      <b/>
      <sz val="11"/>
      <name val="Arial"/>
      <family val="2"/>
    </font>
    <font>
      <b/>
      <sz val="12"/>
      <name val="Palatino"/>
      <family val="1"/>
    </font>
    <font>
      <b/>
      <sz val="10"/>
      <name val="MS Sans Serif"/>
      <family val="2"/>
    </font>
    <font>
      <sz val="10"/>
      <name val="Univers 47 CondensedLight"/>
      <family val="2"/>
    </font>
    <font>
      <u val="singleAccounting"/>
      <sz val="10"/>
      <name val="Arial"/>
      <family val="2"/>
    </font>
    <font>
      <sz val="32"/>
      <color indexed="8"/>
      <name val="Times New Roman"/>
      <family val="1"/>
    </font>
    <font>
      <sz val="10"/>
      <name val="Helv"/>
      <family val="0"/>
    </font>
    <font>
      <b/>
      <sz val="11"/>
      <color indexed="52"/>
      <name val="Calibri"/>
      <family val="2"/>
    </font>
    <font>
      <sz val="10"/>
      <name val="Verdana"/>
      <family val="2"/>
    </font>
    <font>
      <b/>
      <sz val="10"/>
      <name val="Helv"/>
      <family val="2"/>
    </font>
    <font>
      <sz val="11"/>
      <color indexed="52"/>
      <name val="Calibri"/>
      <family val="2"/>
    </font>
    <font>
      <b/>
      <sz val="11"/>
      <color indexed="9"/>
      <name val="Calibri"/>
      <family val="2"/>
    </font>
    <font>
      <sz val="10"/>
      <name val="Courier New"/>
      <family val="3"/>
    </font>
    <font>
      <sz val="10"/>
      <color indexed="11"/>
      <name val="Times New Roman"/>
      <family val="1"/>
    </font>
    <font>
      <sz val="10"/>
      <color indexed="10"/>
      <name val="Times New Roman"/>
      <family val="1"/>
    </font>
    <font>
      <b/>
      <u val="singleAccounting"/>
      <sz val="8"/>
      <color indexed="8"/>
      <name val="Arial"/>
      <family val="2"/>
    </font>
    <font>
      <sz val="11"/>
      <name val="Times New Roman"/>
      <family val="1"/>
    </font>
    <font>
      <sz val="10"/>
      <name val="MS Sans Serif"/>
      <family val="2"/>
    </font>
    <font>
      <sz val="9"/>
      <name val="Helv"/>
      <family val="0"/>
    </font>
    <font>
      <sz val="10"/>
      <name val="MS Serif"/>
      <family val="1"/>
    </font>
    <font>
      <sz val="14"/>
      <name val="Palatino"/>
      <family val="1"/>
    </font>
    <font>
      <sz val="16"/>
      <name val="Palatino"/>
      <family val="1"/>
    </font>
    <font>
      <sz val="32"/>
      <name val="Helvetica-Black"/>
      <family val="0"/>
    </font>
    <font>
      <sz val="11"/>
      <color indexed="12"/>
      <name val="Book Antiqua"/>
      <family val="1"/>
    </font>
    <font>
      <b/>
      <i/>
      <strike/>
      <sz val="12"/>
      <color indexed="48"/>
      <name val="Arial"/>
      <family val="2"/>
    </font>
    <font>
      <sz val="8"/>
      <color indexed="9"/>
      <name val="Arial"/>
      <family val="2"/>
    </font>
    <font>
      <sz val="10"/>
      <name val="Times"/>
      <family val="1"/>
    </font>
    <font>
      <b/>
      <sz val="8"/>
      <name val="Arial"/>
      <family val="2"/>
    </font>
    <font>
      <sz val="10"/>
      <color indexed="8"/>
      <name val="Arial"/>
      <family val="2"/>
    </font>
    <font>
      <u val="single"/>
      <sz val="8"/>
      <color indexed="12"/>
      <name val="Times New Roman"/>
      <family val="1"/>
    </font>
    <font>
      <sz val="8"/>
      <name val="CG Times (E1)"/>
      <family val="0"/>
    </font>
    <font>
      <sz val="8"/>
      <color indexed="12"/>
      <name val="Times New Roman"/>
      <family val="1"/>
    </font>
    <font>
      <u val="doubleAccounting"/>
      <sz val="10"/>
      <name val="Arial"/>
      <family val="2"/>
    </font>
    <font>
      <i/>
      <sz val="10"/>
      <color indexed="12"/>
      <name val="Times New Roman"/>
      <family val="1"/>
    </font>
    <font>
      <u val="single"/>
      <sz val="10"/>
      <color indexed="36"/>
      <name val="Arial"/>
      <family val="2"/>
    </font>
    <font>
      <sz val="10"/>
      <color indexed="16"/>
      <name val="MS Serif"/>
      <family val="1"/>
    </font>
    <font>
      <i/>
      <strike/>
      <sz val="12"/>
      <color indexed="40"/>
      <name val="Arial"/>
      <family val="2"/>
    </font>
    <font>
      <sz val="9"/>
      <name val="Times New Roman"/>
      <family val="1"/>
    </font>
    <font>
      <b/>
      <u val="single"/>
      <sz val="12"/>
      <name val="Arial Narrow"/>
      <family val="2"/>
    </font>
    <font>
      <i/>
      <sz val="11"/>
      <color indexed="23"/>
      <name val="Calibri"/>
      <family val="2"/>
    </font>
    <font>
      <sz val="10"/>
      <name val="Arial Narrow"/>
      <family val="2"/>
    </font>
    <font>
      <b/>
      <sz val="10"/>
      <color indexed="25"/>
      <name val="Arial Narrow"/>
      <family val="2"/>
    </font>
    <font>
      <i/>
      <sz val="10"/>
      <color indexed="25"/>
      <name val="Arial Narrow"/>
      <family val="2"/>
    </font>
    <font>
      <b/>
      <sz val="14"/>
      <name val="Arial"/>
      <family val="2"/>
    </font>
    <font>
      <sz val="6"/>
      <color indexed="23"/>
      <name val="Helvetica-Black"/>
      <family val="0"/>
    </font>
    <font>
      <sz val="9.5"/>
      <color indexed="23"/>
      <name val="Helvetica-Black"/>
      <family val="0"/>
    </font>
    <font>
      <sz val="7"/>
      <name val="Palatino"/>
      <family val="1"/>
    </font>
    <font>
      <sz val="10"/>
      <name val="Geneva"/>
      <family val="0"/>
    </font>
    <font>
      <sz val="11"/>
      <color indexed="17"/>
      <name val="Calibri"/>
      <family val="2"/>
    </font>
    <font>
      <sz val="10"/>
      <color indexed="17"/>
      <name val="Times New Roman"/>
      <family val="1"/>
    </font>
    <font>
      <sz val="12"/>
      <color indexed="9"/>
      <name val="Times New Roman"/>
      <family val="2"/>
    </font>
    <font>
      <sz val="32"/>
      <name val="Times New Roman"/>
      <family val="1"/>
    </font>
    <font>
      <sz val="24"/>
      <name val="Times New Roman"/>
      <family val="1"/>
    </font>
    <font>
      <sz val="18"/>
      <name val="Times New Roman"/>
      <family val="1"/>
    </font>
    <font>
      <b/>
      <sz val="12"/>
      <name val="Helv"/>
      <family val="2"/>
    </font>
    <font>
      <sz val="6"/>
      <name val="Palatino"/>
      <family val="1"/>
    </font>
    <font>
      <b/>
      <sz val="16"/>
      <color indexed="10"/>
      <name val="FrankfurtGothicHeavy"/>
      <family val="0"/>
    </font>
    <font>
      <b/>
      <sz val="12"/>
      <name val="Arial"/>
      <family val="2"/>
    </font>
    <font>
      <b/>
      <sz val="14"/>
      <name val="MS Sans Serif"/>
      <family val="2"/>
    </font>
    <font>
      <b/>
      <sz val="15"/>
      <color indexed="56"/>
      <name val="Calibri"/>
      <family val="2"/>
    </font>
    <font>
      <sz val="28"/>
      <name val="Helvetica-Black"/>
      <family val="0"/>
    </font>
    <font>
      <sz val="10"/>
      <name val="Helvetica-Black"/>
      <family val="0"/>
    </font>
    <font>
      <b/>
      <sz val="13"/>
      <color indexed="56"/>
      <name val="Calibri"/>
      <family val="2"/>
    </font>
    <font>
      <b/>
      <i/>
      <sz val="18"/>
      <name val="Times New Roman"/>
      <family val="1"/>
    </font>
    <font>
      <sz val="10"/>
      <name val="Palatino"/>
      <family val="1"/>
    </font>
    <font>
      <sz val="18"/>
      <name val="Helvetica-Black"/>
      <family val="0"/>
    </font>
    <font>
      <sz val="18"/>
      <name val="Palatino"/>
      <family val="1"/>
    </font>
    <font>
      <b/>
      <sz val="11"/>
      <color indexed="56"/>
      <name val="Calibri"/>
      <family val="2"/>
    </font>
    <font>
      <i/>
      <sz val="14"/>
      <name val="Palatino"/>
      <family val="1"/>
    </font>
    <font>
      <b/>
      <sz val="16"/>
      <name val="Times New Roman"/>
      <family val="1"/>
    </font>
    <font>
      <b/>
      <i/>
      <sz val="10"/>
      <name val="Times New Roman"/>
      <family val="1"/>
    </font>
    <font>
      <b/>
      <sz val="10"/>
      <name val="Arial"/>
      <family val="2"/>
    </font>
    <font>
      <i/>
      <sz val="10"/>
      <name val="Arial"/>
      <family val="2"/>
    </font>
    <font>
      <b/>
      <i/>
      <sz val="22"/>
      <name val="Times New Roman"/>
      <family val="1"/>
    </font>
    <font>
      <sz val="24"/>
      <color indexed="8"/>
      <name val="Times New Roman"/>
      <family val="1"/>
    </font>
    <font>
      <sz val="7"/>
      <color indexed="12"/>
      <name val="Helv"/>
      <family val="0"/>
    </font>
    <font>
      <u val="single"/>
      <sz val="10"/>
      <color indexed="20"/>
      <name val="Arial"/>
      <family val="2"/>
    </font>
    <font>
      <u val="single"/>
      <sz val="10"/>
      <color indexed="12"/>
      <name val="Arial"/>
      <family val="2"/>
    </font>
    <font>
      <u val="single"/>
      <sz val="10"/>
      <color indexed="12"/>
      <name val="Book Antiqua"/>
      <family val="1"/>
    </font>
    <font>
      <sz val="10"/>
      <color indexed="18"/>
      <name val="Palatino"/>
      <family val="1"/>
    </font>
    <font>
      <sz val="11"/>
      <color indexed="62"/>
      <name val="Calibri"/>
      <family val="2"/>
    </font>
    <font>
      <sz val="12"/>
      <color indexed="10"/>
      <name val="Bookman Old Style"/>
      <family val="1"/>
    </font>
    <font>
      <i/>
      <sz val="12"/>
      <color indexed="10"/>
      <name val="Bookman Old Style"/>
      <family val="1"/>
    </font>
    <font>
      <sz val="10"/>
      <color indexed="16"/>
      <name val="Times New Roman"/>
      <family val="1"/>
    </font>
    <font>
      <sz val="10"/>
      <color indexed="12"/>
      <name val="Arial"/>
      <family val="2"/>
    </font>
    <font>
      <sz val="10"/>
      <name val="Book Antiqua"/>
      <family val="1"/>
    </font>
    <font>
      <sz val="8"/>
      <color indexed="10"/>
      <name val="Helv"/>
      <family val="0"/>
    </font>
    <font>
      <sz val="8"/>
      <color indexed="56"/>
      <name val="Book Antiqua"/>
      <family val="1"/>
    </font>
    <font>
      <sz val="8"/>
      <name val="MS Sans Serif"/>
      <family val="2"/>
    </font>
    <font>
      <sz val="10"/>
      <color indexed="16"/>
      <name val="MS Sans Serif"/>
      <family val="2"/>
    </font>
    <font>
      <sz val="8"/>
      <name val="Tahoma"/>
      <family val="2"/>
    </font>
    <font>
      <b/>
      <sz val="14"/>
      <color indexed="24"/>
      <name val="Book Antiqua"/>
      <family val="1"/>
    </font>
    <font>
      <b/>
      <sz val="11"/>
      <name val="Helv"/>
      <family val="2"/>
    </font>
    <font>
      <sz val="18"/>
      <color indexed="8"/>
      <name val="Times New Roman"/>
      <family val="1"/>
    </font>
    <font>
      <sz val="11"/>
      <color indexed="60"/>
      <name val="Calibri"/>
      <family val="2"/>
    </font>
    <font>
      <sz val="7"/>
      <name val="Small Fonts"/>
      <family val="2"/>
    </font>
    <font>
      <sz val="10"/>
      <color indexed="8"/>
      <name val="MS Sans Serif"/>
      <family val="2"/>
    </font>
    <font>
      <b/>
      <i/>
      <sz val="16"/>
      <name val="Helv"/>
      <family val="0"/>
    </font>
    <font>
      <sz val="11"/>
      <name val="돋움"/>
      <family val="0"/>
    </font>
    <font>
      <sz val="11"/>
      <name val="Arial"/>
      <family val="2"/>
    </font>
    <font>
      <sz val="12"/>
      <color indexed="8"/>
      <name val="Calibri"/>
      <family val="2"/>
    </font>
    <font>
      <sz val="7"/>
      <color indexed="12"/>
      <name val="Arial"/>
      <family val="2"/>
    </font>
    <font>
      <i/>
      <sz val="10"/>
      <name val="Helv"/>
      <family val="0"/>
    </font>
    <font>
      <sz val="8"/>
      <color indexed="8"/>
      <name val="Times New Roman"/>
      <family val="1"/>
    </font>
    <font>
      <sz val="8"/>
      <color indexed="12"/>
      <name val="Helv"/>
      <family val="0"/>
    </font>
    <font>
      <b/>
      <i/>
      <sz val="10"/>
      <name val="Arial"/>
      <family val="2"/>
    </font>
    <font>
      <i/>
      <strike/>
      <sz val="12"/>
      <color indexed="10"/>
      <name val="Arial"/>
      <family val="2"/>
    </font>
    <font>
      <i/>
      <sz val="12"/>
      <color indexed="8"/>
      <name val="Times New Roman"/>
      <family val="1"/>
    </font>
    <font>
      <b/>
      <sz val="11"/>
      <color indexed="63"/>
      <name val="Calibri"/>
      <family val="2"/>
    </font>
    <font>
      <i/>
      <sz val="10"/>
      <name val="Times New Roman"/>
      <family val="1"/>
    </font>
    <font>
      <b/>
      <sz val="26"/>
      <name val="Times New Roman"/>
      <family val="1"/>
    </font>
    <font>
      <b/>
      <sz val="18"/>
      <name val="Times New Roman"/>
      <family val="1"/>
    </font>
    <font>
      <sz val="10"/>
      <color indexed="16"/>
      <name val="Helvetica-Black"/>
      <family val="0"/>
    </font>
    <font>
      <i/>
      <sz val="14"/>
      <name val="Times New Roman"/>
      <family val="1"/>
    </font>
    <font>
      <b/>
      <sz val="22"/>
      <name val="Book Antiqua"/>
      <family val="1"/>
    </font>
    <font>
      <i/>
      <sz val="8"/>
      <name val="Times New Roman"/>
      <family val="1"/>
    </font>
    <font>
      <sz val="10"/>
      <name val="Arial MT"/>
      <family val="0"/>
    </font>
    <font>
      <strike/>
      <sz val="12"/>
      <color indexed="46"/>
      <name val="Arial"/>
      <family val="2"/>
    </font>
    <font>
      <b/>
      <sz val="8"/>
      <color indexed="18"/>
      <name val="Times New Roman"/>
      <family val="1"/>
    </font>
    <font>
      <b/>
      <sz val="14"/>
      <name val="Times New Roman"/>
      <family val="1"/>
    </font>
    <font>
      <b/>
      <sz val="12"/>
      <color indexed="8"/>
      <name val="Times New Roman"/>
      <family val="2"/>
    </font>
    <font>
      <sz val="12"/>
      <color indexed="10"/>
      <name val="Times New Roman"/>
      <family val="1"/>
    </font>
    <font>
      <sz val="9"/>
      <name val="Arial"/>
      <family val="2"/>
    </font>
    <font>
      <sz val="12"/>
      <color indexed="17"/>
      <name val="Arial"/>
      <family val="2"/>
    </font>
    <font>
      <sz val="8"/>
      <color indexed="16"/>
      <name val="Century Schoolbook"/>
      <family val="1"/>
    </font>
    <font>
      <sz val="10"/>
      <color indexed="12"/>
      <name val="TimesNewRomanPS"/>
      <family val="1"/>
    </font>
    <font>
      <b/>
      <sz val="14"/>
      <color indexed="9"/>
      <name val="Book Antiqua"/>
      <family val="1"/>
    </font>
    <font>
      <sz val="10"/>
      <name val="TimesNewRomanPS"/>
      <family val="1"/>
    </font>
    <font>
      <b/>
      <sz val="14"/>
      <color indexed="12"/>
      <name val="Times New Roman"/>
      <family val="1"/>
    </font>
    <font>
      <b/>
      <sz val="8"/>
      <color indexed="16"/>
      <name val="Times New Roman"/>
      <family val="1"/>
    </font>
    <font>
      <b/>
      <sz val="10"/>
      <color indexed="9"/>
      <name val="Book Antiqua"/>
      <family val="1"/>
    </font>
    <font>
      <b/>
      <sz val="8"/>
      <color indexed="8"/>
      <name val="Helv"/>
      <family val="2"/>
    </font>
    <font>
      <b/>
      <sz val="9"/>
      <name val="Arial"/>
      <family val="2"/>
    </font>
    <font>
      <b/>
      <sz val="9"/>
      <name val="Palatino"/>
      <family val="1"/>
    </font>
    <font>
      <sz val="9"/>
      <color indexed="21"/>
      <name val="Helvetica-Black"/>
      <family val="0"/>
    </font>
    <font>
      <b/>
      <sz val="10"/>
      <name val="Palatino"/>
      <family val="1"/>
    </font>
    <font>
      <sz val="7"/>
      <name val="Times New Roman"/>
      <family val="1"/>
    </font>
    <font>
      <b/>
      <u val="singleAccounting"/>
      <sz val="14"/>
      <name val="Times New Roman"/>
      <family val="1"/>
    </font>
    <font>
      <sz val="11"/>
      <color indexed="10"/>
      <name val="Calibri"/>
      <family val="2"/>
    </font>
    <font>
      <sz val="12"/>
      <name val="Palatino"/>
      <family val="1"/>
    </font>
    <font>
      <sz val="11"/>
      <name val="Helvetica-Black"/>
      <family val="0"/>
    </font>
    <font>
      <sz val="8"/>
      <color indexed="8"/>
      <name val="Arial"/>
      <family val="2"/>
    </font>
    <font>
      <b/>
      <sz val="18"/>
      <color indexed="56"/>
      <name val="Cambria"/>
      <family val="2"/>
    </font>
    <font>
      <b/>
      <sz val="6"/>
      <name val="Times New Roman"/>
      <family val="1"/>
    </font>
    <font>
      <u val="single"/>
      <sz val="8"/>
      <name val="Times New Roman"/>
      <family val="1"/>
    </font>
    <font>
      <b/>
      <sz val="8"/>
      <name val="Times New Roman"/>
      <family val="1"/>
    </font>
    <font>
      <b/>
      <sz val="8"/>
      <name val="Helv"/>
      <family val="0"/>
    </font>
    <font>
      <b/>
      <u val="single"/>
      <sz val="18"/>
      <name val="Helv"/>
      <family val="0"/>
    </font>
    <font>
      <b/>
      <sz val="10"/>
      <color indexed="9"/>
      <name val="Times New Roman"/>
      <family val="1"/>
    </font>
    <font>
      <b/>
      <i/>
      <sz val="24"/>
      <name val="Arial"/>
      <family val="2"/>
    </font>
    <font>
      <sz val="10"/>
      <color indexed="38"/>
      <name val="Arial"/>
      <family val="2"/>
    </font>
    <font>
      <sz val="10"/>
      <name val="Univers (E1)"/>
      <family val="0"/>
    </font>
    <font>
      <sz val="8"/>
      <color indexed="10"/>
      <name val="Arial Narrow"/>
      <family val="2"/>
    </font>
    <font>
      <sz val="8"/>
      <color indexed="16"/>
      <name val="Helv"/>
      <family val="0"/>
    </font>
    <font>
      <b/>
      <u val="single"/>
      <sz val="14"/>
      <name val="SWISS"/>
      <family val="0"/>
    </font>
    <font>
      <i/>
      <strike/>
      <sz val="12"/>
      <color indexed="48"/>
      <name val="Arial"/>
      <family val="2"/>
    </font>
    <font>
      <b/>
      <i/>
      <sz val="11"/>
      <color indexed="8"/>
      <name val="Calibri"/>
      <family val="2"/>
    </font>
    <font>
      <i/>
      <sz val="11"/>
      <color indexed="62"/>
      <name val="Calibri"/>
      <family val="2"/>
    </font>
    <font>
      <i/>
      <sz val="11"/>
      <color indexed="8"/>
      <name val="Calibri"/>
      <family val="2"/>
    </font>
    <font>
      <b/>
      <sz val="9"/>
      <name val="Tahoma"/>
      <family val="2"/>
    </font>
    <font>
      <b/>
      <i/>
      <sz val="8"/>
      <color indexed="8"/>
      <name val="Calibri"/>
      <family val="2"/>
    </font>
    <font>
      <b/>
      <i/>
      <sz val="11"/>
      <name val="Calibri"/>
      <family val="2"/>
    </font>
    <font>
      <i/>
      <sz val="11"/>
      <name val="Calibri"/>
      <family val="2"/>
    </font>
    <font>
      <sz val="11"/>
      <name val="Calibri"/>
      <family val="2"/>
    </font>
    <font>
      <b/>
      <sz val="11"/>
      <name val="Calibri"/>
      <family val="2"/>
    </font>
    <font>
      <sz val="9"/>
      <name val="Tahoma"/>
      <family val="2"/>
    </font>
    <font>
      <b/>
      <i/>
      <sz val="10"/>
      <color indexed="8"/>
      <name val="Calibri"/>
      <family val="2"/>
    </font>
    <font>
      <sz val="18"/>
      <color indexed="56"/>
      <name val="Cambri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i/>
      <sz val="11"/>
      <color theme="1"/>
      <name val="Calibri"/>
      <family val="2"/>
    </font>
    <font>
      <i/>
      <sz val="11"/>
      <color theme="1"/>
      <name val="Calibri"/>
      <family val="2"/>
    </font>
    <font>
      <b/>
      <i/>
      <sz val="8"/>
      <color theme="1"/>
      <name val="Calibri"/>
      <family val="2"/>
    </font>
    <font>
      <i/>
      <sz val="11"/>
      <color theme="4"/>
      <name val="Calibri"/>
      <family val="2"/>
    </font>
    <font>
      <b/>
      <i/>
      <sz val="10"/>
      <color theme="1"/>
      <name val="Calibri"/>
      <family val="2"/>
    </font>
    <font>
      <b/>
      <sz val="8"/>
      <name val="Calibri"/>
      <family val="2"/>
    </font>
  </fonts>
  <fills count="73">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9"/>
        <bgColor indexed="64"/>
      </patternFill>
    </fill>
    <fill>
      <patternFill patternType="lightGray">
        <fgColor indexed="15"/>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0"/>
        <bgColor indexed="64"/>
      </patternFill>
    </fill>
    <fill>
      <patternFill patternType="solid">
        <fgColor indexed="26"/>
        <bgColor indexed="64"/>
      </patternFill>
    </fill>
    <fill>
      <patternFill patternType="lightGray">
        <fgColor indexed="8"/>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8"/>
        <bgColor indexed="64"/>
      </patternFill>
    </fill>
    <fill>
      <patternFill patternType="solid">
        <fgColor indexed="63"/>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mediumGray"/>
    </fill>
    <fill>
      <patternFill patternType="solid">
        <fgColor indexed="38"/>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E285"/>
        <bgColor indexed="64"/>
      </patternFill>
    </fill>
    <fill>
      <patternFill patternType="solid">
        <fgColor rgb="FF0070C0"/>
        <bgColor indexed="64"/>
      </patternFill>
    </fill>
    <fill>
      <patternFill patternType="solid">
        <fgColor rgb="FFFFC000"/>
        <bgColor indexed="64"/>
      </patternFill>
    </fill>
    <fill>
      <patternFill patternType="solid">
        <fgColor theme="4" tint="-0.24997000396251678"/>
        <bgColor indexed="64"/>
      </patternFill>
    </fill>
  </fills>
  <borders count="89">
    <border>
      <left/>
      <right/>
      <top/>
      <bottom/>
      <diagonal/>
    </border>
    <border>
      <left style="thin"/>
      <right style="thin"/>
      <top style="thin"/>
      <bottom style="thin"/>
    </border>
    <border>
      <left style="hair"/>
      <right style="hair"/>
      <top style="hair"/>
      <bottom style="hair"/>
    </border>
    <border>
      <left/>
      <right/>
      <top/>
      <bottom style="thin"/>
    </border>
    <border>
      <left/>
      <right style="thin"/>
      <top/>
      <bottom/>
    </border>
    <border>
      <left style="thin"/>
      <right/>
      <top/>
      <bottom style="thin"/>
    </border>
    <border>
      <left/>
      <right/>
      <top style="thin"/>
      <bottom style="thin"/>
    </border>
    <border>
      <left/>
      <right/>
      <top/>
      <bottom style="medium"/>
    </border>
    <border>
      <left/>
      <right/>
      <top/>
      <bottom style="thin">
        <color indexed="44"/>
      </bottom>
    </border>
    <border>
      <left/>
      <right/>
      <top style="thin"/>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style="medium">
        <color indexed="32"/>
      </top>
      <bottom style="medium">
        <color indexed="32"/>
      </bottom>
    </border>
    <border>
      <left>
        <color indexed="63"/>
      </left>
      <right>
        <color indexed="63"/>
      </right>
      <top>
        <color indexed="63"/>
      </top>
      <bottom style="double">
        <color rgb="FFFF8001"/>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hair"/>
      <bottom style="hair"/>
    </border>
    <border>
      <left/>
      <right style="thin">
        <color indexed="8"/>
      </right>
      <top style="thin">
        <color indexed="8"/>
      </top>
      <bottom/>
    </border>
    <border>
      <left/>
      <right/>
      <top style="double"/>
      <bottom style="double"/>
    </border>
    <border>
      <left/>
      <right/>
      <top/>
      <bottom style="dotted"/>
    </border>
    <border>
      <left/>
      <right/>
      <top style="thin">
        <color indexed="25"/>
      </top>
      <bottom style="thin">
        <color indexed="25"/>
      </bottom>
    </border>
    <border>
      <left style="thin"/>
      <right/>
      <top style="thin"/>
      <bottom style="thin"/>
    </border>
    <border>
      <left/>
      <right/>
      <top style="medium"/>
      <bottom style="medium"/>
    </border>
    <border>
      <left/>
      <right/>
      <top/>
      <bottom style="thick">
        <color indexed="62"/>
      </bottom>
    </border>
    <border>
      <left style="thin"/>
      <right/>
      <top/>
      <bottom/>
    </border>
    <border>
      <left/>
      <right/>
      <top/>
      <bottom style="thick">
        <color indexed="22"/>
      </bottom>
    </border>
    <border>
      <left/>
      <right/>
      <top/>
      <bottom style="medium">
        <color indexed="30"/>
      </bottom>
    </border>
    <border>
      <left/>
      <right/>
      <top/>
      <bottom style="thick"/>
    </border>
    <border>
      <left style="dotted"/>
      <right style="dotted"/>
      <top style="dotted"/>
      <bottom style="dotted"/>
    </border>
    <border>
      <left style="medium"/>
      <right style="medium"/>
      <top style="medium"/>
      <bottom style="medium"/>
    </border>
    <border>
      <left style="medium"/>
      <right/>
      <top style="medium"/>
      <bottom/>
    </border>
    <border>
      <left/>
      <right/>
      <top style="medium">
        <color indexed="18"/>
      </top>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bottom/>
    </border>
    <border>
      <left/>
      <right/>
      <top/>
      <bottom style="thin">
        <color indexed="8"/>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medium">
        <color indexed="45"/>
      </bottom>
    </border>
    <border>
      <left/>
      <right/>
      <top/>
      <bottom style="thin">
        <color indexed="45"/>
      </bottom>
    </border>
    <border>
      <left/>
      <right/>
      <top style="medium">
        <color indexed="45"/>
      </top>
      <bottom/>
    </border>
    <border>
      <left/>
      <right/>
      <top/>
      <bottom style="double">
        <color indexed="45"/>
      </bottom>
    </border>
    <border>
      <left/>
      <right style="thin"/>
      <top/>
      <bottom style="thin"/>
    </border>
    <border>
      <left/>
      <right/>
      <top style="medium"/>
      <bottom/>
    </border>
    <border>
      <left/>
      <right style="thin"/>
      <top style="thin"/>
      <bottom style="thin"/>
    </border>
    <border>
      <left/>
      <right/>
      <top style="medium"/>
      <bottom style="thin"/>
    </border>
    <border>
      <left/>
      <right/>
      <top style="double"/>
      <bottom/>
    </border>
    <border>
      <left style="thin"/>
      <right style="thin"/>
      <top style="thin"/>
      <bottom style="thick"/>
    </border>
    <border>
      <left style="thin">
        <color indexed="8"/>
      </left>
      <right/>
      <top style="thin">
        <color indexed="8"/>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ck">
        <color indexed="9"/>
      </left>
      <right style="thick">
        <color indexed="9"/>
      </right>
      <top style="thick">
        <color indexed="9"/>
      </top>
      <bottom style="thick">
        <color indexed="9"/>
      </bottom>
    </border>
    <border>
      <left/>
      <right/>
      <top style="thin">
        <color indexed="62"/>
      </top>
      <bottom style="double">
        <color indexed="62"/>
      </bottom>
    </border>
    <border>
      <left/>
      <right/>
      <top style="thin"/>
      <bottom style="double"/>
    </border>
    <border>
      <left>
        <color indexed="63"/>
      </left>
      <right>
        <color indexed="63"/>
      </right>
      <top style="thin">
        <color theme="4"/>
      </top>
      <bottom style="double">
        <color theme="4"/>
      </bottom>
    </border>
    <border>
      <left/>
      <right/>
      <top/>
      <bottom style="double"/>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hair"/>
      <right/>
      <top style="hair"/>
      <bottom style="hair"/>
    </border>
    <border>
      <left style="thin">
        <color theme="0"/>
      </left>
      <right/>
      <top/>
      <bottom style="thin">
        <color theme="0"/>
      </bottom>
    </border>
    <border>
      <left style="thin">
        <color theme="0"/>
      </left>
      <right/>
      <top style="thin">
        <color theme="0"/>
      </top>
      <bottom style="thin">
        <color theme="0"/>
      </bottom>
    </border>
    <border>
      <left/>
      <right style="thin">
        <color theme="0"/>
      </right>
      <top/>
      <bottom style="thin">
        <color theme="0"/>
      </bottom>
    </border>
    <border>
      <left style="thin">
        <color theme="0"/>
      </left>
      <right style="thin">
        <color theme="0"/>
      </right>
      <top/>
      <botto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color theme="0"/>
      </right>
      <top style="thin"/>
      <bottom style="thin">
        <color theme="0"/>
      </bottom>
    </border>
    <border>
      <left style="thin">
        <color theme="0"/>
      </left>
      <right style="thin"/>
      <top style="thin"/>
      <bottom style="thin">
        <color theme="0"/>
      </bottom>
    </border>
    <border>
      <left style="thin">
        <color theme="0"/>
      </left>
      <right style="thin"/>
      <top style="thin">
        <color theme="0"/>
      </top>
      <bottom style="thin">
        <color theme="0"/>
      </bottom>
    </border>
    <border>
      <left style="thin">
        <color theme="0"/>
      </left>
      <right style="thin">
        <color theme="0"/>
      </right>
      <top style="thin">
        <color theme="0"/>
      </top>
      <bottom style="thin"/>
    </border>
    <border>
      <left style="thin">
        <color theme="0"/>
      </left>
      <right style="thin"/>
      <top style="thin">
        <color theme="0"/>
      </top>
      <bottom style="thin"/>
    </border>
    <border>
      <left style="thin">
        <color theme="0"/>
      </left>
      <right style="thin"/>
      <top/>
      <bottom style="thin">
        <color theme="0"/>
      </bottom>
    </border>
    <border>
      <left style="thin"/>
      <right style="thin">
        <color theme="0"/>
      </right>
      <top/>
      <bottom style="thin">
        <color theme="0"/>
      </bottom>
    </border>
    <border>
      <left style="thin"/>
      <right style="thin">
        <color theme="0"/>
      </right>
      <top style="thin">
        <color theme="0"/>
      </top>
      <bottom style="thin">
        <color theme="0"/>
      </bottom>
    </border>
    <border>
      <left style="thin"/>
      <right style="thin">
        <color theme="0"/>
      </right>
      <top style="thin">
        <color theme="0"/>
      </top>
      <bottom style="thin"/>
    </border>
    <border>
      <left style="thin"/>
      <right style="thin">
        <color theme="0"/>
      </right>
      <top style="thin"/>
      <bottom style="thin">
        <color theme="0"/>
      </bottom>
    </border>
  </borders>
  <cellStyleXfs count="27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3" fillId="0" borderId="0">
      <alignment/>
      <protection/>
    </xf>
    <xf numFmtId="164" fontId="9" fillId="2" borderId="1">
      <alignment/>
      <protection/>
    </xf>
    <xf numFmtId="164" fontId="9" fillId="2" borderId="1">
      <alignment/>
      <protection/>
    </xf>
    <xf numFmtId="164" fontId="10" fillId="0" borderId="0">
      <alignment/>
      <protection/>
    </xf>
    <xf numFmtId="165" fontId="11" fillId="0" borderId="0" applyFont="0" applyFill="0" applyBorder="0" applyAlignment="0" applyProtection="0"/>
    <xf numFmtId="10" fontId="12" fillId="0" borderId="0">
      <alignment/>
      <protection/>
    </xf>
    <xf numFmtId="166" fontId="9" fillId="2" borderId="1">
      <alignment/>
      <protection/>
    </xf>
    <xf numFmtId="166" fontId="9" fillId="2" borderId="1">
      <alignment/>
      <protection/>
    </xf>
    <xf numFmtId="166" fontId="10" fillId="0" borderId="0">
      <alignment/>
      <protection/>
    </xf>
    <xf numFmtId="0" fontId="13" fillId="0" borderId="0" applyBorder="0">
      <alignment/>
      <protection/>
    </xf>
    <xf numFmtId="9" fontId="5" fillId="0" borderId="0">
      <alignment/>
      <protection/>
    </xf>
    <xf numFmtId="166" fontId="5" fillId="0" borderId="0">
      <alignment/>
      <protection/>
    </xf>
    <xf numFmtId="10" fontId="5" fillId="0" borderId="0">
      <alignment/>
      <protection/>
    </xf>
    <xf numFmtId="0" fontId="14" fillId="3" borderId="0">
      <alignment/>
      <protection/>
    </xf>
    <xf numFmtId="167" fontId="14" fillId="0" borderId="0" applyFont="0" applyFill="0" applyBorder="0" applyAlignment="0" applyProtection="0"/>
    <xf numFmtId="168" fontId="14" fillId="0" borderId="0" applyFont="0" applyFill="0" applyBorder="0" applyAlignment="0" applyProtection="0"/>
    <xf numFmtId="169"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1" fontId="14"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4" fontId="3" fillId="0" borderId="0" applyFont="0" applyFill="0" applyBorder="0" applyAlignment="0" applyProtection="0"/>
    <xf numFmtId="175" fontId="14" fillId="0" borderId="0" applyFont="0" applyFill="0" applyBorder="0" applyAlignment="0" applyProtection="0"/>
    <xf numFmtId="176" fontId="14" fillId="0" borderId="0" applyFont="0" applyFill="0" applyBorder="0" applyAlignment="0" applyProtection="0"/>
    <xf numFmtId="177" fontId="14" fillId="0" borderId="0" applyFont="0" applyFill="0" applyBorder="0" applyAlignment="0" applyProtection="0"/>
    <xf numFmtId="0"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8" fontId="3"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68" fontId="14" fillId="0" borderId="0" applyFont="0" applyFill="0" applyBorder="0" applyAlignment="0" applyProtection="0"/>
    <xf numFmtId="0"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4" fontId="3"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2" fontId="14" fillId="0" borderId="0" applyFont="0" applyFill="0" applyBorder="0" applyAlignment="0" applyProtection="0"/>
    <xf numFmtId="185" fontId="3" fillId="0" borderId="0" applyFont="0" applyFill="0" applyBorder="0" applyAlignment="0" applyProtection="0"/>
    <xf numFmtId="186" fontId="14" fillId="0" borderId="0" applyFont="0" applyFill="0" applyBorder="0" applyAlignment="0" applyProtection="0"/>
    <xf numFmtId="187" fontId="3" fillId="0" borderId="0" applyFont="0" applyFill="0" applyBorder="0" applyAlignment="0" applyProtection="0"/>
    <xf numFmtId="39" fontId="14" fillId="0" borderId="0" applyFont="0" applyFill="0" applyBorder="0" applyAlignment="0" applyProtection="0"/>
    <xf numFmtId="176"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0"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1" fontId="3"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77" fontId="14" fillId="0" borderId="0" applyFont="0" applyFill="0" applyBorder="0" applyAlignment="0" applyProtection="0"/>
    <xf numFmtId="194" fontId="14" fillId="0" borderId="0" applyFont="0" applyFill="0" applyBorder="0" applyAlignment="0" applyProtection="0"/>
    <xf numFmtId="0"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0" fontId="14" fillId="0" borderId="0" applyFont="0" applyFill="0" applyBorder="0" applyAlignment="0" applyProtection="0"/>
    <xf numFmtId="175" fontId="14"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0" fontId="5"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196" fontId="3"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9" fontId="3" fillId="0" borderId="0" applyFont="0" applyFill="0" applyBorder="0" applyAlignment="0" applyProtection="0"/>
    <xf numFmtId="197"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9" fontId="3"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197" fontId="14" fillId="0" borderId="0" applyFont="0" applyFill="0" applyBorder="0" applyAlignment="0" applyProtection="0"/>
    <xf numFmtId="200" fontId="3" fillId="0" borderId="0" applyFont="0" applyFill="0" applyBorder="0" applyAlignment="0" applyProtection="0"/>
    <xf numFmtId="201" fontId="14" fillId="0" borderId="0" applyFont="0" applyFill="0" applyBorder="0" applyAlignment="0" applyProtection="0"/>
    <xf numFmtId="178" fontId="3" fillId="0" borderId="0" applyFont="0" applyFill="0" applyBorder="0" applyAlignment="0" applyProtection="0"/>
    <xf numFmtId="190" fontId="14" fillId="0" borderId="0" applyFont="0" applyFill="0" applyBorder="0" applyAlignment="0" applyProtection="0"/>
    <xf numFmtId="167" fontId="14" fillId="0" borderId="0" applyFont="0" applyFill="0" applyBorder="0" applyAlignment="0" applyProtection="0"/>
    <xf numFmtId="171" fontId="14" fillId="0" borderId="0" applyFont="0" applyFill="0" applyBorder="0" applyAlignment="0" applyProtection="0"/>
    <xf numFmtId="169"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80" fontId="3"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4" fontId="3"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202" fontId="14" fillId="0" borderId="0" applyFont="0" applyFill="0" applyBorder="0" applyAlignment="0" applyProtection="0"/>
    <xf numFmtId="203"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87" fontId="3"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5" fontId="3" fillId="0" borderId="0" applyFont="0" applyFill="0" applyBorder="0" applyAlignment="0" applyProtection="0"/>
    <xf numFmtId="206" fontId="14" fillId="0" borderId="0" applyFont="0" applyFill="0" applyBorder="0" applyAlignment="0" applyProtection="0"/>
    <xf numFmtId="191" fontId="3" fillId="0" borderId="0" applyFont="0" applyFill="0" applyBorder="0" applyAlignment="0" applyProtection="0"/>
    <xf numFmtId="169"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0"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0"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93" fontId="3" fillId="0" borderId="0" applyFont="0" applyFill="0" applyBorder="0" applyAlignment="0" applyProtection="0"/>
    <xf numFmtId="209" fontId="14" fillId="0" borderId="0" applyFont="0" applyFill="0" applyBorder="0" applyAlignment="0" applyProtection="0"/>
    <xf numFmtId="209" fontId="14" fillId="0" borderId="0" applyFont="0" applyFill="0" applyBorder="0" applyAlignment="0" applyProtection="0"/>
    <xf numFmtId="209" fontId="14" fillId="0" borderId="0" applyFont="0" applyFill="0" applyBorder="0" applyAlignment="0" applyProtection="0"/>
    <xf numFmtId="210" fontId="3" fillId="0" borderId="0" applyFont="0" applyFill="0" applyBorder="0" applyAlignment="0" applyProtection="0"/>
    <xf numFmtId="211" fontId="3"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212" fontId="14" fillId="0" borderId="0" applyFont="0" applyFill="0" applyBorder="0" applyAlignment="0" applyProtection="0"/>
    <xf numFmtId="171" fontId="14"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4" fontId="3" fillId="0" borderId="0" applyFont="0" applyFill="0" applyBorder="0" applyAlignment="0" applyProtection="0"/>
    <xf numFmtId="175" fontId="14" fillId="0" borderId="0" applyFont="0" applyFill="0" applyBorder="0" applyAlignment="0" applyProtection="0"/>
    <xf numFmtId="176" fontId="14" fillId="0" borderId="0" applyFont="0" applyFill="0" applyBorder="0" applyAlignment="0" applyProtection="0"/>
    <xf numFmtId="177" fontId="14" fillId="0" borderId="0" applyFont="0" applyFill="0" applyBorder="0" applyAlignment="0" applyProtection="0"/>
    <xf numFmtId="0"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8" fontId="3"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9" fontId="3" fillId="0" borderId="0" applyFont="0" applyFill="0" applyBorder="0" applyAlignment="0" applyProtection="0"/>
    <xf numFmtId="213" fontId="14" fillId="0" borderId="0" applyFont="0" applyFill="0" applyBorder="0" applyAlignment="0" applyProtection="0"/>
    <xf numFmtId="180" fontId="3" fillId="0" borderId="0" applyFont="0" applyFill="0" applyBorder="0" applyAlignment="0" applyProtection="0"/>
    <xf numFmtId="188" fontId="14" fillId="0" borderId="0" applyFont="0" applyFill="0" applyBorder="0" applyAlignment="0" applyProtection="0"/>
    <xf numFmtId="214" fontId="14" fillId="0" borderId="0" applyFont="0" applyFill="0" applyBorder="0" applyAlignment="0" applyProtection="0"/>
    <xf numFmtId="214" fontId="14" fillId="0" borderId="0" applyFont="0" applyFill="0" applyBorder="0" applyAlignment="0" applyProtection="0"/>
    <xf numFmtId="0" fontId="14" fillId="0" borderId="0" applyFont="0" applyFill="0" applyBorder="0" applyAlignment="0" applyProtection="0"/>
    <xf numFmtId="214" fontId="14" fillId="0" borderId="0" applyFont="0" applyFill="0" applyBorder="0" applyAlignment="0" applyProtection="0"/>
    <xf numFmtId="214" fontId="14" fillId="0" borderId="0" applyFont="0" applyFill="0" applyBorder="0" applyAlignment="0" applyProtection="0"/>
    <xf numFmtId="215" fontId="14" fillId="0" borderId="0" applyFont="0" applyFill="0" applyBorder="0" applyAlignment="0" applyProtection="0"/>
    <xf numFmtId="167" fontId="14" fillId="0" borderId="0" applyFont="0" applyFill="0" applyBorder="0" applyAlignment="0" applyProtection="0"/>
    <xf numFmtId="215" fontId="14" fillId="0" borderId="0" applyFont="0" applyFill="0" applyBorder="0" applyAlignment="0" applyProtection="0"/>
    <xf numFmtId="215" fontId="14" fillId="0" borderId="0" applyFont="0" applyFill="0" applyBorder="0" applyAlignment="0" applyProtection="0"/>
    <xf numFmtId="215" fontId="14" fillId="0" borderId="0" applyFont="0" applyFill="0" applyBorder="0" applyAlignment="0" applyProtection="0"/>
    <xf numFmtId="216" fontId="3" fillId="0" borderId="0" applyFont="0" applyFill="0" applyBorder="0" applyAlignment="0" applyProtection="0"/>
    <xf numFmtId="217" fontId="3" fillId="0" borderId="0" applyFont="0" applyFill="0" applyBorder="0" applyAlignment="0" applyProtection="0"/>
    <xf numFmtId="188" fontId="14" fillId="0" borderId="0" applyFont="0" applyFill="0" applyBorder="0" applyAlignment="0" applyProtection="0"/>
    <xf numFmtId="0"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218" fontId="14" fillId="0" borderId="0" applyFont="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0" fontId="14"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191" fontId="3"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92" fontId="3" fillId="0" borderId="0" applyFont="0" applyFill="0" applyBorder="0" applyAlignment="0" applyProtection="0"/>
    <xf numFmtId="219" fontId="14" fillId="0" borderId="0" applyFont="0" applyFill="0" applyBorder="0" applyAlignment="0" applyProtection="0"/>
    <xf numFmtId="193" fontId="3" fillId="0" borderId="0" applyFont="0" applyFill="0" applyBorder="0" applyAlignment="0" applyProtection="0"/>
    <xf numFmtId="0" fontId="14" fillId="0" borderId="0">
      <alignment vertical="top"/>
      <protection/>
    </xf>
    <xf numFmtId="0" fontId="11" fillId="0" borderId="0" applyFont="0" applyFill="0" applyBorder="0" applyAlignment="0" applyProtection="0"/>
    <xf numFmtId="220" fontId="11" fillId="0" borderId="0" applyFont="0" applyFill="0" applyBorder="0" applyAlignment="0" applyProtection="0"/>
    <xf numFmtId="221" fontId="14" fillId="0" borderId="0" applyFont="0" applyFill="0" applyBorder="0" applyAlignment="0" applyProtection="0"/>
    <xf numFmtId="222" fontId="14" fillId="0" borderId="0" applyFont="0" applyFill="0" applyBorder="0" applyAlignment="0" applyProtection="0"/>
    <xf numFmtId="9" fontId="14" fillId="4" borderId="0">
      <alignment/>
      <protection/>
    </xf>
    <xf numFmtId="0" fontId="14" fillId="0" borderId="0">
      <alignment/>
      <protection/>
    </xf>
    <xf numFmtId="0" fontId="11" fillId="0" borderId="0">
      <alignment/>
      <protection/>
    </xf>
    <xf numFmtId="0" fontId="11" fillId="0" borderId="0">
      <alignment/>
      <protection/>
    </xf>
    <xf numFmtId="1" fontId="15" fillId="0" borderId="0">
      <alignment/>
      <protection/>
    </xf>
    <xf numFmtId="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38" fontId="3" fillId="0" borderId="2">
      <alignment/>
      <protection/>
    </xf>
    <xf numFmtId="223" fontId="3" fillId="0" borderId="0" applyFont="0" applyFill="0" applyBorder="0" applyAlignment="0" applyProtection="0"/>
    <xf numFmtId="0" fontId="13" fillId="0" borderId="0">
      <alignment/>
      <protection/>
    </xf>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0" borderId="0">
      <alignment/>
      <protection/>
    </xf>
    <xf numFmtId="40" fontId="13" fillId="0" borderId="0">
      <alignment/>
      <protection/>
    </xf>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2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0" borderId="0">
      <alignment vertical="top" wrapText="1"/>
      <protection/>
    </xf>
    <xf numFmtId="0" fontId="18" fillId="2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9" fillId="30"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99" fillId="31"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99" fillId="32"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9" fillId="3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99" fillId="3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99" fillId="3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9" fillId="0" borderId="3" applyBorder="0">
      <alignment/>
      <protection/>
    </xf>
    <xf numFmtId="0" fontId="19" fillId="0" borderId="3" applyBorder="0">
      <alignment/>
      <protection/>
    </xf>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9" borderId="0" applyNumberFormat="0" applyBorder="0" applyAlignment="0" applyProtection="0"/>
    <xf numFmtId="0" fontId="14" fillId="0" borderId="4">
      <alignment/>
      <protection/>
    </xf>
    <xf numFmtId="0" fontId="3" fillId="0" borderId="3">
      <alignment/>
      <protection/>
    </xf>
    <xf numFmtId="0" fontId="3" fillId="0" borderId="3">
      <alignment/>
      <protection/>
    </xf>
    <xf numFmtId="0" fontId="20" fillId="0" borderId="0">
      <alignment/>
      <protection/>
    </xf>
    <xf numFmtId="0" fontId="3" fillId="0" borderId="5" applyBorder="0">
      <alignment/>
      <protection/>
    </xf>
    <xf numFmtId="0" fontId="3" fillId="0" borderId="5" applyBorder="0">
      <alignment/>
      <protection/>
    </xf>
    <xf numFmtId="0" fontId="3" fillId="0" borderId="5" applyBorder="0">
      <alignment/>
      <protection/>
    </xf>
    <xf numFmtId="0" fontId="21" fillId="0" borderId="0">
      <alignment/>
      <protection/>
    </xf>
    <xf numFmtId="0" fontId="13" fillId="0" borderId="0">
      <alignment horizontal="center" wrapText="1"/>
      <protection locked="0"/>
    </xf>
    <xf numFmtId="0" fontId="14" fillId="0" borderId="0" applyNumberFormat="0" applyFill="0" applyBorder="0" applyAlignment="0" applyProtection="0"/>
    <xf numFmtId="0" fontId="22" fillId="0" borderId="0" applyNumberFormat="0" applyFill="0" applyBorder="0" applyAlignment="0" applyProtection="0"/>
    <xf numFmtId="3" fontId="23" fillId="0" borderId="0" applyNumberFormat="0" applyFill="0" applyBorder="0" applyAlignment="0" applyProtection="0"/>
    <xf numFmtId="3" fontId="24" fillId="0" borderId="0" applyNumberFormat="0" applyFill="0" applyBorder="0" applyAlignment="0" applyProtection="0"/>
    <xf numFmtId="164" fontId="9" fillId="2" borderId="1">
      <alignment/>
      <protection/>
    </xf>
    <xf numFmtId="164" fontId="9" fillId="2" borderId="1">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6" fillId="6" borderId="0" applyNumberFormat="0" applyBorder="0" applyAlignment="0" applyProtection="0"/>
    <xf numFmtId="0" fontId="27" fillId="0" borderId="0" applyNumberFormat="0" applyFill="0" applyBorder="0" applyAlignment="0" applyProtection="0"/>
    <xf numFmtId="3" fontId="28" fillId="0" borderId="4">
      <alignment/>
      <protection/>
    </xf>
    <xf numFmtId="37" fontId="29" fillId="0" borderId="0" applyNumberFormat="0" applyFill="0" applyBorder="0" applyAlignment="0" applyProtection="0"/>
    <xf numFmtId="224" fontId="29" fillId="0" borderId="0">
      <alignment horizontal="right"/>
      <protection locked="0"/>
    </xf>
    <xf numFmtId="0" fontId="30" fillId="0" borderId="0" applyNumberFormat="0" applyFill="0" applyBorder="0" applyAlignment="0" applyProtection="0"/>
    <xf numFmtId="225" fontId="31" fillId="0" borderId="0" applyNumberFormat="0" applyFill="0" applyBorder="0" applyAlignment="0">
      <protection/>
    </xf>
    <xf numFmtId="0" fontId="32" fillId="0" borderId="0" applyNumberFormat="0">
      <alignment/>
      <protection/>
    </xf>
    <xf numFmtId="0" fontId="6" fillId="0" borderId="3" applyNumberFormat="0" applyFill="0" applyAlignment="0" applyProtection="0"/>
    <xf numFmtId="0" fontId="6" fillId="0" borderId="3" applyNumberFormat="0" applyFill="0" applyAlignment="0" applyProtection="0"/>
    <xf numFmtId="9" fontId="14" fillId="0" borderId="6" applyNumberFormat="0" applyFont="0" applyFill="0" applyAlignment="0" applyProtection="0"/>
    <xf numFmtId="9" fontId="14" fillId="0" borderId="6" applyNumberFormat="0" applyFont="0" applyFill="0" applyAlignment="0" applyProtection="0"/>
    <xf numFmtId="0" fontId="13" fillId="0" borderId="7" applyNumberFormat="0" applyFont="0" applyFill="0" applyAlignment="0" applyProtection="0"/>
    <xf numFmtId="0" fontId="13" fillId="0" borderId="8" applyNumberFormat="0" applyFont="0" applyFill="0" applyAlignment="0" applyProtection="0"/>
    <xf numFmtId="0" fontId="33" fillId="0" borderId="9" applyAlignment="0" applyProtection="0"/>
    <xf numFmtId="0" fontId="34" fillId="0" borderId="3" applyNumberFormat="0" applyFont="0" applyFill="0" applyAlignment="0" applyProtection="0"/>
    <xf numFmtId="0" fontId="34" fillId="0" borderId="3" applyNumberFormat="0" applyFont="0" applyFill="0" applyAlignment="0" applyProtection="0"/>
    <xf numFmtId="0" fontId="25" fillId="0" borderId="9">
      <alignment/>
      <protection/>
    </xf>
    <xf numFmtId="0" fontId="25" fillId="0" borderId="9">
      <alignment/>
      <protection/>
    </xf>
    <xf numFmtId="226" fontId="35" fillId="0" borderId="0" applyFont="0" applyFill="0" applyBorder="0" applyAlignment="0" applyProtection="0"/>
    <xf numFmtId="0" fontId="5" fillId="0" borderId="3">
      <alignment horizontal="centerContinuous"/>
      <protection/>
    </xf>
    <xf numFmtId="0" fontId="5" fillId="0" borderId="3">
      <alignment horizontal="centerContinuous"/>
      <protection/>
    </xf>
    <xf numFmtId="0" fontId="36" fillId="0" borderId="7" applyBorder="0">
      <alignment horizontal="centerContinuous"/>
      <protection/>
    </xf>
    <xf numFmtId="227" fontId="14" fillId="0" borderId="0" applyFont="0" applyFill="0" applyBorder="0" applyAlignment="0" applyProtection="0"/>
    <xf numFmtId="0" fontId="12" fillId="0" borderId="0">
      <alignment/>
      <protection/>
    </xf>
    <xf numFmtId="228" fontId="25" fillId="0" borderId="0">
      <alignment horizontal="right"/>
      <protection/>
    </xf>
    <xf numFmtId="228"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228"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228" fontId="25" fillId="0" borderId="0">
      <alignment horizontal="right"/>
      <protection/>
    </xf>
    <xf numFmtId="228" fontId="25" fillId="0" borderId="0">
      <alignment horizontal="right"/>
      <protection/>
    </xf>
    <xf numFmtId="229" fontId="14" fillId="0" borderId="0">
      <alignment horizontal="right"/>
      <protection/>
    </xf>
    <xf numFmtId="229" fontId="14" fillId="0" borderId="0">
      <alignment horizontal="right"/>
      <protection/>
    </xf>
    <xf numFmtId="229" fontId="14" fillId="0" borderId="0">
      <alignment horizontal="right"/>
      <protection/>
    </xf>
    <xf numFmtId="229" fontId="14"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228"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228" fontId="25" fillId="0" borderId="0">
      <alignment horizontal="right"/>
      <protection/>
    </xf>
    <xf numFmtId="228" fontId="25" fillId="0" borderId="0">
      <alignment horizontal="right"/>
      <protection/>
    </xf>
    <xf numFmtId="229" fontId="14" fillId="0" borderId="0">
      <alignment horizontal="right"/>
      <protection/>
    </xf>
    <xf numFmtId="229" fontId="14" fillId="0" borderId="0">
      <alignment horizontal="right"/>
      <protection/>
    </xf>
    <xf numFmtId="229" fontId="14" fillId="0" borderId="0">
      <alignment horizontal="right"/>
      <protection/>
    </xf>
    <xf numFmtId="229" fontId="14" fillId="0" borderId="0">
      <alignment horizontal="right"/>
      <protection/>
    </xf>
    <xf numFmtId="228"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228"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43" fontId="25" fillId="0" borderId="0">
      <alignment horizontal="right"/>
      <protection/>
    </xf>
    <xf numFmtId="228" fontId="25" fillId="0" borderId="0">
      <alignment horizontal="right"/>
      <protection/>
    </xf>
    <xf numFmtId="228" fontId="25" fillId="0" borderId="0">
      <alignment horizontal="right"/>
      <protection/>
    </xf>
    <xf numFmtId="229" fontId="14" fillId="0" borderId="0">
      <alignment horizontal="right"/>
      <protection/>
    </xf>
    <xf numFmtId="229" fontId="14" fillId="0" borderId="0">
      <alignment horizontal="right"/>
      <protection/>
    </xf>
    <xf numFmtId="229" fontId="14" fillId="0" borderId="0">
      <alignment horizontal="right"/>
      <protection/>
    </xf>
    <xf numFmtId="229" fontId="14" fillId="0" borderId="0">
      <alignment horizontal="right"/>
      <protection/>
    </xf>
    <xf numFmtId="230" fontId="14" fillId="0" borderId="0">
      <alignment/>
      <protection/>
    </xf>
    <xf numFmtId="231" fontId="3" fillId="0" borderId="0" applyFill="0" applyBorder="0" applyAlignment="0">
      <protection/>
    </xf>
    <xf numFmtId="0" fontId="37" fillId="0" borderId="0" applyFill="0" applyBorder="0" applyAlignment="0">
      <protection/>
    </xf>
    <xf numFmtId="0" fontId="37" fillId="0" borderId="0" applyFill="0" applyBorder="0" applyAlignment="0">
      <protection/>
    </xf>
    <xf numFmtId="232" fontId="5" fillId="0" borderId="0" applyFill="0" applyBorder="0" applyAlignment="0">
      <protection/>
    </xf>
    <xf numFmtId="233" fontId="5"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200" fillId="40" borderId="10" applyNumberFormat="0" applyAlignment="0" applyProtection="0"/>
    <xf numFmtId="0" fontId="38" fillId="3" borderId="11" applyNumberFormat="0" applyAlignment="0" applyProtection="0"/>
    <xf numFmtId="0" fontId="38" fillId="3" borderId="11" applyNumberFormat="0" applyAlignment="0" applyProtection="0"/>
    <xf numFmtId="0" fontId="38" fillId="3" borderId="11" applyNumberFormat="0" applyAlignment="0" applyProtection="0"/>
    <xf numFmtId="0" fontId="38" fillId="3" borderId="11" applyNumberFormat="0" applyAlignment="0" applyProtection="0"/>
    <xf numFmtId="166" fontId="9" fillId="4" borderId="1">
      <alignment/>
      <protection/>
    </xf>
    <xf numFmtId="166" fontId="9" fillId="4" borderId="1">
      <alignment/>
      <protection/>
    </xf>
    <xf numFmtId="3" fontId="9" fillId="4" borderId="1">
      <alignment/>
      <protection/>
    </xf>
    <xf numFmtId="3" fontId="9" fillId="4" borderId="1">
      <alignment/>
      <protection/>
    </xf>
    <xf numFmtId="166" fontId="9" fillId="4" borderId="1">
      <alignment/>
      <protection/>
    </xf>
    <xf numFmtId="166" fontId="9" fillId="4" borderId="1">
      <alignment/>
      <protection/>
    </xf>
    <xf numFmtId="0" fontId="38" fillId="3" borderId="11" applyNumberFormat="0" applyAlignment="0" applyProtection="0"/>
    <xf numFmtId="164" fontId="39" fillId="0" borderId="0">
      <alignment/>
      <protection/>
    </xf>
    <xf numFmtId="0" fontId="38" fillId="3" borderId="11" applyNumberFormat="0" applyAlignment="0" applyProtection="0"/>
    <xf numFmtId="234" fontId="39" fillId="41" borderId="0">
      <alignment/>
      <protection/>
    </xf>
    <xf numFmtId="235" fontId="16" fillId="42" borderId="0" applyNumberFormat="0" applyFont="0" applyBorder="0" applyAlignment="0">
      <protection locked="0"/>
    </xf>
    <xf numFmtId="0" fontId="40" fillId="0" borderId="0">
      <alignment/>
      <protection/>
    </xf>
    <xf numFmtId="236" fontId="14" fillId="0" borderId="12">
      <alignment/>
      <protection/>
    </xf>
    <xf numFmtId="0" fontId="6" fillId="0" borderId="3">
      <alignment horizontal="center"/>
      <protection/>
    </xf>
    <xf numFmtId="0" fontId="6" fillId="0" borderId="3">
      <alignment horizontal="center"/>
      <protection/>
    </xf>
    <xf numFmtId="0" fontId="201" fillId="0" borderId="13"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202" fillId="43" borderId="15" applyNumberFormat="0" applyAlignment="0" applyProtection="0"/>
    <xf numFmtId="0" fontId="42" fillId="44" borderId="16" applyNumberFormat="0" applyAlignment="0" applyProtection="0"/>
    <xf numFmtId="0" fontId="42" fillId="44" borderId="16" applyNumberFormat="0" applyAlignment="0" applyProtection="0"/>
    <xf numFmtId="0" fontId="42" fillId="44" borderId="16" applyNumberFormat="0" applyAlignment="0" applyProtection="0"/>
    <xf numFmtId="0" fontId="42" fillId="44" borderId="16" applyNumberFormat="0" applyAlignment="0" applyProtection="0"/>
    <xf numFmtId="41" fontId="3" fillId="0" borderId="17" applyProtection="0">
      <alignment horizontal="left"/>
    </xf>
    <xf numFmtId="0" fontId="42" fillId="44" borderId="16" applyNumberFormat="0" applyAlignment="0" applyProtection="0"/>
    <xf numFmtId="237" fontId="3" fillId="0" borderId="9" applyNumberFormat="0" applyFont="0" applyFill="0" applyBorder="0" applyAlignment="0" applyProtection="0"/>
    <xf numFmtId="237" fontId="3" fillId="0" borderId="9" applyNumberFormat="0" applyFont="0" applyFill="0" applyBorder="0" applyAlignment="0" applyProtection="0"/>
    <xf numFmtId="0" fontId="14" fillId="0" borderId="0" applyNumberFormat="0" applyFont="0" applyFill="0" applyAlignment="0" applyProtection="0"/>
    <xf numFmtId="238" fontId="5" fillId="0" borderId="0">
      <alignment/>
      <protection/>
    </xf>
    <xf numFmtId="0" fontId="43" fillId="0" borderId="0" applyNumberFormat="0" applyFill="0" applyBorder="0" applyAlignment="0" applyProtection="0"/>
    <xf numFmtId="38" fontId="29" fillId="0" borderId="0" applyNumberFormat="0" applyFill="0" applyBorder="0" applyAlignment="0" applyProtection="0"/>
    <xf numFmtId="38" fontId="44" fillId="0" borderId="0" applyNumberFormat="0" applyFill="0" applyBorder="0" applyAlignment="0" applyProtection="0"/>
    <xf numFmtId="0" fontId="199" fillId="45"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99" fillId="4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99" fillId="4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99" fillId="48"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99" fillId="4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99" fillId="5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38" fontId="45" fillId="0" borderId="0" applyNumberFormat="0" applyFill="0" applyBorder="0" applyAlignment="0" applyProtection="0"/>
    <xf numFmtId="0" fontId="46" fillId="51" borderId="0" applyAlignment="0">
      <protection/>
    </xf>
    <xf numFmtId="239" fontId="47" fillId="0" borderId="0">
      <alignment/>
      <protection/>
    </xf>
    <xf numFmtId="239" fontId="47" fillId="0" borderId="0">
      <alignment/>
      <protection/>
    </xf>
    <xf numFmtId="239" fontId="47" fillId="0" borderId="0">
      <alignment/>
      <protection/>
    </xf>
    <xf numFmtId="239" fontId="47" fillId="0" borderId="0">
      <alignment/>
      <protection/>
    </xf>
    <xf numFmtId="239" fontId="47" fillId="0" borderId="0">
      <alignment/>
      <protection/>
    </xf>
    <xf numFmtId="239" fontId="47" fillId="0" borderId="0">
      <alignment/>
      <protection/>
    </xf>
    <xf numFmtId="239" fontId="47" fillId="0" borderId="0">
      <alignment/>
      <protection/>
    </xf>
    <xf numFmtId="239" fontId="47" fillId="0" borderId="0">
      <alignment/>
      <protection/>
    </xf>
    <xf numFmtId="225" fontId="3" fillId="0" borderId="0" applyFont="0" applyFill="0" applyBorder="0" applyAlignment="0" applyProtection="0"/>
    <xf numFmtId="40" fontId="3" fillId="0" borderId="0" applyFont="0" applyFill="0" applyBorder="0" applyAlignment="0" applyProtection="0"/>
    <xf numFmtId="240" fontId="14" fillId="0" borderId="0" applyFont="0" applyFill="0" applyBorder="0" applyAlignment="0" applyProtection="0"/>
    <xf numFmtId="0" fontId="37" fillId="0" borderId="0" applyFont="0" applyFill="0" applyBorder="0" applyAlignment="0" applyProtection="0"/>
    <xf numFmtId="241" fontId="3" fillId="0" borderId="0" applyFont="0" applyFill="0" applyBorder="0" applyAlignment="0" applyProtection="0"/>
    <xf numFmtId="0" fontId="3" fillId="0" borderId="0" applyFont="0" applyFill="0" applyBorder="0" applyAlignment="0" applyProtection="0"/>
    <xf numFmtId="242" fontId="14" fillId="0" borderId="0" applyFont="0" applyFill="0" applyBorder="0" applyAlignment="0" applyProtection="0"/>
    <xf numFmtId="243" fontId="14" fillId="0" borderId="0" applyFont="0" applyFill="0" applyBorder="0" applyAlignment="0" applyProtection="0"/>
    <xf numFmtId="244" fontId="14" fillId="0" borderId="0" applyFont="0" applyFill="0" applyBorder="0" applyAlignment="0" applyProtection="0"/>
    <xf numFmtId="0" fontId="14" fillId="0" borderId="0">
      <alignment/>
      <protection/>
    </xf>
    <xf numFmtId="167" fontId="16" fillId="0" borderId="0">
      <alignment/>
      <protection/>
    </xf>
    <xf numFmtId="245" fontId="48" fillId="0" borderId="0">
      <alignment/>
      <protection/>
    </xf>
    <xf numFmtId="43" fontId="3" fillId="0" borderId="0" applyFont="0" applyFill="0" applyBorder="0" applyAlignment="0" applyProtection="0"/>
    <xf numFmtId="246" fontId="3" fillId="0" borderId="0" applyFont="0" applyFill="0" applyBorder="0" applyAlignment="0" applyProtection="0"/>
    <xf numFmtId="0" fontId="37" fillId="0" borderId="0">
      <alignment/>
      <protection/>
    </xf>
    <xf numFmtId="167" fontId="49" fillId="0" borderId="0" applyNumberFormat="0" applyFill="0" applyBorder="0" applyAlignment="0">
      <protection/>
    </xf>
    <xf numFmtId="0" fontId="37" fillId="0" borderId="0">
      <alignment/>
      <protection/>
    </xf>
    <xf numFmtId="167" fontId="49" fillId="0" borderId="0" applyNumberFormat="0" applyFill="0" applyBorder="0" applyAlignment="0">
      <protection/>
    </xf>
    <xf numFmtId="43" fontId="47" fillId="0" borderId="0" applyFont="0" applyFill="0" applyBorder="0" applyAlignment="0" applyProtection="0"/>
    <xf numFmtId="0" fontId="50" fillId="0" borderId="0" applyNumberFormat="0" applyAlignment="0">
      <protection/>
    </xf>
    <xf numFmtId="0" fontId="14" fillId="3" borderId="0">
      <alignment/>
      <protection hidden="1"/>
    </xf>
    <xf numFmtId="247" fontId="14" fillId="3" borderId="0">
      <alignment/>
      <protection hidden="1"/>
    </xf>
    <xf numFmtId="248" fontId="14" fillId="3" borderId="0">
      <alignment/>
      <protection hidden="1"/>
    </xf>
    <xf numFmtId="228" fontId="14" fillId="3" borderId="0">
      <alignment/>
      <protection hidden="1"/>
    </xf>
    <xf numFmtId="0" fontId="51" fillId="0" borderId="0">
      <alignment horizontal="left"/>
      <protection/>
    </xf>
    <xf numFmtId="0" fontId="52" fillId="0" borderId="0">
      <alignment/>
      <protection/>
    </xf>
    <xf numFmtId="0" fontId="53" fillId="0" borderId="0">
      <alignment horizontal="left"/>
      <protection/>
    </xf>
    <xf numFmtId="249" fontId="3" fillId="0" borderId="0" applyFont="0" applyFill="0" applyBorder="0" applyAlignment="0" applyProtection="0"/>
    <xf numFmtId="250" fontId="3" fillId="0" borderId="0" applyFont="0" applyFill="0" applyBorder="0" applyAlignment="0" applyProtection="0"/>
    <xf numFmtId="0" fontId="14" fillId="0" borderId="0" applyFont="0" applyFill="0" applyBorder="0" applyAlignment="0" applyProtection="0"/>
    <xf numFmtId="0" fontId="37" fillId="0" borderId="0" applyFont="0" applyFill="0" applyBorder="0" applyAlignment="0" applyProtection="0"/>
    <xf numFmtId="0" fontId="3" fillId="0" borderId="0" applyFont="0" applyFill="0" applyBorder="0" applyAlignment="0" applyProtection="0"/>
    <xf numFmtId="248" fontId="54" fillId="0" borderId="18">
      <alignment/>
      <protection locked="0"/>
    </xf>
    <xf numFmtId="248" fontId="54" fillId="0" borderId="18">
      <alignment/>
      <protection locked="0"/>
    </xf>
    <xf numFmtId="251" fontId="3" fillId="0" borderId="0" applyFont="0" applyFill="0" applyBorder="0" applyAlignment="0" applyProtection="0"/>
    <xf numFmtId="252" fontId="14" fillId="0" borderId="0" applyFont="0" applyFill="0" applyBorder="0" applyAlignment="0" applyProtection="0"/>
    <xf numFmtId="253" fontId="14" fillId="0" borderId="0" applyFont="0" applyFill="0" applyBorder="0" applyAlignment="0" applyProtection="0"/>
    <xf numFmtId="254" fontId="3" fillId="3" borderId="0">
      <alignment horizontal="right"/>
      <protection/>
    </xf>
    <xf numFmtId="255" fontId="12" fillId="0" borderId="0">
      <alignment horizontal="right"/>
      <protection/>
    </xf>
    <xf numFmtId="256" fontId="16" fillId="0" borderId="0">
      <alignment/>
      <protection/>
    </xf>
    <xf numFmtId="0" fontId="13" fillId="0" borderId="0">
      <alignment/>
      <protection/>
    </xf>
    <xf numFmtId="257" fontId="14" fillId="0" borderId="0" applyFont="0" applyFill="0" applyBorder="0" applyAlignment="0" applyProtection="0"/>
    <xf numFmtId="14" fontId="47" fillId="0" borderId="0">
      <alignment/>
      <protection/>
    </xf>
    <xf numFmtId="0" fontId="55" fillId="0" borderId="0">
      <alignment/>
      <protection/>
    </xf>
    <xf numFmtId="0" fontId="56" fillId="0" borderId="0" applyNumberFormat="0" applyAlignment="0">
      <protection/>
    </xf>
    <xf numFmtId="14" fontId="57" fillId="0" borderId="0">
      <alignment/>
      <protection/>
    </xf>
    <xf numFmtId="17" fontId="58" fillId="0" borderId="0" applyFill="0" applyBorder="0">
      <alignment horizontal="right"/>
      <protection/>
    </xf>
    <xf numFmtId="258" fontId="14" fillId="0" borderId="0" applyFont="0" applyFill="0" applyBorder="0" applyAlignment="0" applyProtection="0"/>
    <xf numFmtId="14" fontId="59" fillId="0" borderId="0" applyFill="0" applyBorder="0" applyAlignment="0">
      <protection/>
    </xf>
    <xf numFmtId="14" fontId="14" fillId="0" borderId="0" applyFont="0" applyFill="0" applyBorder="0" applyAlignment="0" applyProtection="0"/>
    <xf numFmtId="14" fontId="60" fillId="0" borderId="0">
      <alignment horizontal="right"/>
      <protection locked="0"/>
    </xf>
    <xf numFmtId="17" fontId="14" fillId="0" borderId="0" applyFont="0" applyFill="0" applyBorder="0" applyAlignment="0" applyProtection="0"/>
    <xf numFmtId="259" fontId="14" fillId="0" borderId="0" applyFont="0" applyFill="0" applyBorder="0" applyProtection="0">
      <alignment horizontal="left"/>
    </xf>
    <xf numFmtId="14" fontId="48" fillId="0" borderId="0">
      <alignment/>
      <protection/>
    </xf>
    <xf numFmtId="37" fontId="12" fillId="0" borderId="0" applyProtection="0">
      <alignment/>
    </xf>
    <xf numFmtId="260" fontId="14" fillId="0" borderId="0">
      <alignment/>
      <protection hidden="1"/>
    </xf>
    <xf numFmtId="247" fontId="14" fillId="0" borderId="0">
      <alignment/>
      <protection hidden="1"/>
    </xf>
    <xf numFmtId="0" fontId="14" fillId="0" borderId="0">
      <alignment/>
      <protection hidden="1"/>
    </xf>
    <xf numFmtId="167" fontId="61" fillId="0" borderId="0" applyFont="0" applyFill="0" applyBorder="0" applyAlignment="0" applyProtection="0"/>
    <xf numFmtId="39" fontId="37" fillId="0" borderId="0" applyFont="0" applyFill="0" applyBorder="0" applyAlignment="0" applyProtection="0"/>
    <xf numFmtId="261" fontId="13" fillId="0" borderId="0" applyFont="0" applyFill="0" applyBorder="0" applyAlignment="0">
      <protection/>
    </xf>
    <xf numFmtId="38" fontId="48" fillId="0" borderId="19">
      <alignment vertical="center"/>
      <protection/>
    </xf>
    <xf numFmtId="0" fontId="14" fillId="0" borderId="0" applyFont="0" applyFill="0" applyBorder="0" applyAlignment="0" applyProtection="0"/>
    <xf numFmtId="228" fontId="14" fillId="0" borderId="0" applyFont="0" applyFill="0" applyBorder="0" applyAlignment="0" applyProtection="0"/>
    <xf numFmtId="38" fontId="48" fillId="0" borderId="0" applyFont="0" applyFill="0" applyBorder="0" applyAlignment="0" applyProtection="0"/>
    <xf numFmtId="0" fontId="14" fillId="0" borderId="0">
      <alignment/>
      <protection/>
    </xf>
    <xf numFmtId="170" fontId="13" fillId="0" borderId="0">
      <alignment/>
      <protection/>
    </xf>
    <xf numFmtId="170" fontId="62" fillId="0" borderId="0">
      <alignment/>
      <protection locked="0"/>
    </xf>
    <xf numFmtId="224" fontId="13" fillId="0" borderId="0">
      <alignment/>
      <protection/>
    </xf>
    <xf numFmtId="248" fontId="14" fillId="0" borderId="0" applyFont="0" applyFill="0" applyBorder="0" applyProtection="0">
      <alignment horizontal="right"/>
    </xf>
    <xf numFmtId="262" fontId="14" fillId="0" borderId="20" applyNumberFormat="0" applyFont="0" applyFill="0" applyAlignment="0" applyProtection="0"/>
    <xf numFmtId="260" fontId="63" fillId="0" borderId="0" applyFill="0" applyBorder="0" applyAlignment="0" applyProtection="0"/>
    <xf numFmtId="166" fontId="64" fillId="0" borderId="0">
      <alignment horizontal="right"/>
      <protection/>
    </xf>
    <xf numFmtId="255" fontId="12" fillId="0" borderId="9">
      <alignment horizontal="right"/>
      <protection/>
    </xf>
    <xf numFmtId="255" fontId="12" fillId="0" borderId="9">
      <alignment horizontal="right"/>
      <protection/>
    </xf>
    <xf numFmtId="0" fontId="65" fillId="0" borderId="0" applyNumberFormat="0" applyFill="0" applyBorder="0" applyAlignment="0" applyProtection="0"/>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66" fillId="0" borderId="0" applyNumberFormat="0" applyAlignment="0">
      <protection/>
    </xf>
    <xf numFmtId="0" fontId="67" fillId="0" borderId="0">
      <alignment/>
      <protection/>
    </xf>
    <xf numFmtId="0" fontId="68" fillId="0" borderId="0">
      <alignment horizontal="left"/>
      <protection/>
    </xf>
    <xf numFmtId="263" fontId="21" fillId="0" borderId="0">
      <alignment/>
      <protection/>
    </xf>
    <xf numFmtId="250" fontId="69" fillId="0" borderId="0">
      <alignment/>
      <protection/>
    </xf>
    <xf numFmtId="166" fontId="69" fillId="0" borderId="0">
      <alignment/>
      <protection/>
    </xf>
    <xf numFmtId="167" fontId="69" fillId="0" borderId="0">
      <alignment/>
      <protection/>
    </xf>
    <xf numFmtId="264" fontId="5" fillId="0" borderId="0" applyFont="0" applyFill="0" applyBorder="0" applyAlignment="0" applyProtection="0"/>
    <xf numFmtId="0" fontId="14" fillId="0" borderId="0" applyFont="0" applyFill="0" applyBorder="0" applyAlignment="0" applyProtection="0"/>
    <xf numFmtId="265" fontId="14" fillId="0" borderId="0" applyFont="0" applyFill="0" applyBorder="0" applyAlignment="0" applyProtection="0"/>
    <xf numFmtId="265" fontId="14" fillId="0" borderId="0" applyFont="0" applyFill="0" applyBorder="0" applyAlignment="0" applyProtection="0"/>
    <xf numFmtId="266" fontId="5" fillId="0" borderId="0" applyFont="0" applyFill="0" applyBorder="0" applyAlignment="0" applyProtection="0"/>
    <xf numFmtId="264" fontId="14" fillId="0" borderId="0" applyFont="0" applyFill="0" applyBorder="0" applyAlignment="0" applyProtection="0"/>
    <xf numFmtId="0" fontId="14" fillId="0" borderId="0" applyFont="0" applyFill="0" applyBorder="0" applyAlignment="0" applyProtection="0"/>
    <xf numFmtId="264" fontId="14" fillId="0" borderId="0" applyFont="0" applyFill="0" applyBorder="0" applyAlignment="0" applyProtection="0"/>
    <xf numFmtId="264" fontId="14" fillId="0" borderId="0" applyFont="0" applyFill="0" applyBorder="0" applyAlignment="0" applyProtection="0"/>
    <xf numFmtId="267" fontId="3" fillId="0" borderId="0" applyFont="0" applyFill="0" applyBorder="0" applyAlignment="0" applyProtection="0"/>
    <xf numFmtId="264" fontId="14" fillId="0" borderId="0" applyFont="0" applyFill="0" applyBorder="0" applyAlignment="0" applyProtection="0"/>
    <xf numFmtId="44" fontId="14" fillId="0" borderId="0" applyFont="0" applyFill="0" applyBorder="0" applyAlignment="0" applyProtection="0"/>
    <xf numFmtId="268" fontId="14" fillId="0" borderId="0" applyFont="0" applyFill="0" applyBorder="0" applyAlignment="0" applyProtection="0"/>
    <xf numFmtId="44" fontId="14" fillId="0" borderId="0" applyFont="0" applyFill="0" applyBorder="0" applyAlignment="0" applyProtection="0"/>
    <xf numFmtId="269" fontId="14" fillId="0" borderId="0" applyFont="0" applyFill="0" applyBorder="0" applyAlignment="0" applyProtection="0"/>
    <xf numFmtId="0" fontId="70" fillId="0" borderId="0" applyNumberFormat="0" applyFill="0" applyBorder="0" applyAlignment="0" applyProtection="0"/>
    <xf numFmtId="270" fontId="71" fillId="0" borderId="0" applyFill="0" applyBorder="0">
      <alignment horizontal="right" vertical="top"/>
      <protection/>
    </xf>
    <xf numFmtId="0" fontId="72" fillId="0" borderId="21">
      <alignment horizontal="right" wrapText="1"/>
      <protection/>
    </xf>
    <xf numFmtId="271" fontId="73" fillId="0" borderId="21">
      <alignment horizontal="left"/>
      <protection/>
    </xf>
    <xf numFmtId="0" fontId="71" fillId="0" borderId="0" applyFill="0" applyBorder="0">
      <alignment horizontal="left" vertical="top" wrapText="1"/>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55" fontId="25" fillId="0" borderId="0">
      <alignment horizontal="right"/>
      <protection/>
    </xf>
    <xf numFmtId="272" fontId="14" fillId="0" borderId="0" applyFont="0" applyFill="0" applyBorder="0" applyAlignment="0" applyProtection="0"/>
    <xf numFmtId="0" fontId="74" fillId="0" borderId="0">
      <alignment/>
      <protection/>
    </xf>
    <xf numFmtId="238" fontId="25" fillId="0" borderId="0">
      <alignment horizontal="right"/>
      <protection/>
    </xf>
    <xf numFmtId="40" fontId="14" fillId="0" borderId="0" applyNumberFormat="0">
      <alignment horizontal="right"/>
      <protection/>
    </xf>
    <xf numFmtId="0" fontId="14" fillId="0" borderId="0">
      <alignment/>
      <protection/>
    </xf>
    <xf numFmtId="0" fontId="25" fillId="0" borderId="0" applyProtection="0">
      <alignment horizontal="left"/>
    </xf>
    <xf numFmtId="0" fontId="75" fillId="0" borderId="0">
      <alignment horizontal="left"/>
      <protection/>
    </xf>
    <xf numFmtId="0" fontId="76" fillId="0" borderId="0">
      <alignment horizontal="left"/>
      <protection/>
    </xf>
    <xf numFmtId="0" fontId="77" fillId="0" borderId="0" applyFill="0" applyBorder="0" applyProtection="0">
      <alignment horizontal="left"/>
    </xf>
    <xf numFmtId="0" fontId="77" fillId="0" borderId="0" applyNumberFormat="0" applyFill="0" applyBorder="0" applyProtection="0">
      <alignment horizontal="left"/>
    </xf>
    <xf numFmtId="0" fontId="77" fillId="0" borderId="0">
      <alignment horizontal="left"/>
      <protection/>
    </xf>
    <xf numFmtId="0" fontId="16" fillId="0" borderId="0">
      <alignment/>
      <protection hidden="1"/>
    </xf>
    <xf numFmtId="0" fontId="58" fillId="0" borderId="0" applyBorder="0" applyProtection="0">
      <alignment/>
    </xf>
    <xf numFmtId="0" fontId="78" fillId="0" borderId="0">
      <alignment/>
      <protection/>
    </xf>
    <xf numFmtId="2" fontId="14" fillId="52" borderId="22" applyFill="0" applyBorder="0" applyProtection="0">
      <alignment horizontal="center"/>
    </xf>
    <xf numFmtId="2" fontId="14" fillId="52" borderId="22" applyFill="0" applyBorder="0" applyProtection="0">
      <alignment horizontal="center"/>
    </xf>
    <xf numFmtId="0" fontId="79" fillId="4" borderId="0" applyNumberFormat="0" applyBorder="0" applyAlignment="0" applyProtection="0"/>
    <xf numFmtId="9" fontId="80" fillId="0" borderId="0" applyNumberFormat="0" applyFill="0" applyBorder="0" applyAlignment="0" applyProtection="0"/>
    <xf numFmtId="38" fontId="16" fillId="41" borderId="0" applyNumberFormat="0" applyBorder="0" applyAlignment="0" applyProtection="0"/>
    <xf numFmtId="0" fontId="28" fillId="0" borderId="0">
      <alignment/>
      <protection/>
    </xf>
    <xf numFmtId="0" fontId="81" fillId="0" borderId="0" applyNumberFormat="0" applyFill="0" applyProtection="0">
      <alignment horizontal="left"/>
    </xf>
    <xf numFmtId="0" fontId="5" fillId="41" borderId="0">
      <alignment/>
      <protection/>
    </xf>
    <xf numFmtId="0" fontId="5" fillId="41" borderId="0">
      <alignment/>
      <protection/>
    </xf>
    <xf numFmtId="0" fontId="5" fillId="41" borderId="0">
      <alignment/>
      <protection/>
    </xf>
    <xf numFmtId="0" fontId="5" fillId="41" borderId="0">
      <alignment/>
      <protection/>
    </xf>
    <xf numFmtId="230" fontId="14" fillId="0" borderId="0">
      <alignment/>
      <protection/>
    </xf>
    <xf numFmtId="230" fontId="14" fillId="0" borderId="0">
      <alignment/>
      <protection/>
    </xf>
    <xf numFmtId="230" fontId="14" fillId="0" borderId="0">
      <alignment/>
      <protection/>
    </xf>
    <xf numFmtId="230" fontId="14" fillId="0" borderId="0">
      <alignment/>
      <protection/>
    </xf>
    <xf numFmtId="230" fontId="14" fillId="0" borderId="0">
      <alignment/>
      <protection/>
    </xf>
    <xf numFmtId="230" fontId="14" fillId="0" borderId="0">
      <alignment/>
      <protection/>
    </xf>
    <xf numFmtId="230" fontId="14" fillId="0" borderId="0">
      <alignment/>
      <protection/>
    </xf>
    <xf numFmtId="230" fontId="14" fillId="0" borderId="0">
      <alignment/>
      <protection/>
    </xf>
    <xf numFmtId="230" fontId="14" fillId="0" borderId="0">
      <alignment/>
      <protection/>
    </xf>
    <xf numFmtId="230" fontId="14" fillId="0" borderId="0">
      <alignment/>
      <protection/>
    </xf>
    <xf numFmtId="230" fontId="14" fillId="0" borderId="0">
      <alignment/>
      <protection/>
    </xf>
    <xf numFmtId="230" fontId="14" fillId="0" borderId="0">
      <alignment/>
      <protection/>
    </xf>
    <xf numFmtId="230" fontId="14" fillId="0" borderId="0">
      <alignment/>
      <protection/>
    </xf>
    <xf numFmtId="230" fontId="14" fillId="0" borderId="0">
      <alignment/>
      <protection/>
    </xf>
    <xf numFmtId="230" fontId="14" fillId="0" borderId="0">
      <alignment/>
      <protection/>
    </xf>
    <xf numFmtId="230" fontId="14" fillId="0" borderId="0">
      <alignment/>
      <protection/>
    </xf>
    <xf numFmtId="0" fontId="82" fillId="0" borderId="7">
      <alignment horizontal="centerContinuous"/>
      <protection/>
    </xf>
    <xf numFmtId="0" fontId="83" fillId="0" borderId="0">
      <alignment horizontal="centerContinuous"/>
      <protection/>
    </xf>
    <xf numFmtId="0" fontId="84" fillId="0" borderId="0" applyFont="0">
      <alignment horizontal="centerContinuous"/>
      <protection/>
    </xf>
    <xf numFmtId="167" fontId="14" fillId="52" borderId="2" applyFont="0" applyAlignment="0" applyProtection="0"/>
    <xf numFmtId="273" fontId="14" fillId="0" borderId="0" applyFont="0" applyFill="0" applyBorder="0" applyAlignment="0" applyProtection="0"/>
    <xf numFmtId="0" fontId="85" fillId="0" borderId="0">
      <alignment horizontal="left"/>
      <protection/>
    </xf>
    <xf numFmtId="0" fontId="86" fillId="0" borderId="0">
      <alignment horizontal="left"/>
      <protection/>
    </xf>
    <xf numFmtId="0" fontId="87" fillId="0" borderId="0">
      <alignment/>
      <protection/>
    </xf>
    <xf numFmtId="0" fontId="88" fillId="0" borderId="23" applyNumberFormat="0" applyAlignment="0" applyProtection="0"/>
    <xf numFmtId="0" fontId="88" fillId="0" borderId="6">
      <alignment horizontal="left" vertical="center"/>
      <protection/>
    </xf>
    <xf numFmtId="0" fontId="88" fillId="0" borderId="6">
      <alignment horizontal="left" vertical="center"/>
      <protection/>
    </xf>
    <xf numFmtId="0" fontId="89" fillId="53" borderId="1" applyNumberFormat="0" applyFont="0" applyAlignment="0">
      <protection/>
    </xf>
    <xf numFmtId="0" fontId="90" fillId="0" borderId="24" applyNumberFormat="0" applyFill="0" applyAlignment="0" applyProtection="0"/>
    <xf numFmtId="0" fontId="91" fillId="0" borderId="25">
      <alignment horizontal="left" vertical="top"/>
      <protection/>
    </xf>
    <xf numFmtId="0" fontId="92" fillId="0" borderId="0">
      <alignment horizontal="left"/>
      <protection/>
    </xf>
    <xf numFmtId="0" fontId="14" fillId="0" borderId="0">
      <alignment/>
      <protection hidden="1"/>
    </xf>
    <xf numFmtId="0" fontId="91" fillId="0" borderId="25">
      <alignment horizontal="left" vertical="top"/>
      <protection/>
    </xf>
    <xf numFmtId="0" fontId="93" fillId="0" borderId="26" applyNumberFormat="0" applyFill="0" applyAlignment="0" applyProtection="0"/>
    <xf numFmtId="0" fontId="94" fillId="0" borderId="0" applyFill="0" applyProtection="0">
      <alignment horizontal="left"/>
    </xf>
    <xf numFmtId="0" fontId="95" fillId="0" borderId="0">
      <alignment horizontal="left"/>
      <protection/>
    </xf>
    <xf numFmtId="0" fontId="96" fillId="0" borderId="25">
      <alignment horizontal="left" vertical="top"/>
      <protection/>
    </xf>
    <xf numFmtId="0" fontId="97" fillId="0" borderId="25">
      <alignment horizontal="left" vertical="top"/>
      <protection/>
    </xf>
    <xf numFmtId="0" fontId="98" fillId="0" borderId="27" applyNumberFormat="0" applyFill="0" applyAlignment="0" applyProtection="0"/>
    <xf numFmtId="0" fontId="99" fillId="0" borderId="0" applyProtection="0">
      <alignment horizontal="left"/>
    </xf>
    <xf numFmtId="0" fontId="99" fillId="0" borderId="0">
      <alignment horizontal="left"/>
      <protection/>
    </xf>
    <xf numFmtId="0" fontId="98" fillId="0" borderId="0" applyNumberFormat="0" applyFill="0" applyBorder="0" applyAlignment="0" applyProtection="0"/>
    <xf numFmtId="0" fontId="14" fillId="0" borderId="0">
      <alignment/>
      <protection hidden="1"/>
    </xf>
    <xf numFmtId="0" fontId="89" fillId="53" borderId="1" applyNumberFormat="0" applyFont="0" applyAlignment="0">
      <protection/>
    </xf>
    <xf numFmtId="0" fontId="89" fillId="53" borderId="1" applyNumberFormat="0" applyFont="0" applyAlignment="0">
      <protection/>
    </xf>
    <xf numFmtId="0" fontId="89" fillId="53" borderId="1" applyNumberFormat="0" applyFont="0" applyAlignment="0">
      <protection/>
    </xf>
    <xf numFmtId="0" fontId="89" fillId="53" borderId="1" applyNumberFormat="0" applyFont="0" applyAlignment="0">
      <protection/>
    </xf>
    <xf numFmtId="167" fontId="37" fillId="0" borderId="0">
      <alignment horizontal="right"/>
      <protection/>
    </xf>
    <xf numFmtId="167" fontId="37" fillId="0" borderId="0">
      <alignment horizontal="left"/>
      <protection/>
    </xf>
    <xf numFmtId="37" fontId="100" fillId="0" borderId="0">
      <alignment horizontal="left"/>
      <protection/>
    </xf>
    <xf numFmtId="37" fontId="101" fillId="0" borderId="0">
      <alignment horizontal="left"/>
      <protection/>
    </xf>
    <xf numFmtId="37" fontId="6" fillId="0" borderId="0">
      <alignment horizontal="left"/>
      <protection/>
    </xf>
    <xf numFmtId="0" fontId="22" fillId="0" borderId="0">
      <alignment/>
      <protection/>
    </xf>
    <xf numFmtId="0" fontId="102" fillId="0" borderId="0">
      <alignment/>
      <protection/>
    </xf>
    <xf numFmtId="0" fontId="103" fillId="0" borderId="0">
      <alignment/>
      <protection/>
    </xf>
    <xf numFmtId="0" fontId="104" fillId="0" borderId="28" applyNumberFormat="0" applyFill="0" applyBorder="0" applyAlignment="0" applyProtection="0"/>
    <xf numFmtId="0" fontId="105" fillId="0" borderId="7">
      <alignment horizontal="centerContinuous"/>
      <protection/>
    </xf>
    <xf numFmtId="224" fontId="14" fillId="0" borderId="0">
      <alignment/>
      <protection hidden="1"/>
    </xf>
    <xf numFmtId="0" fontId="106" fillId="0" borderId="0">
      <alignment/>
      <protection locked="0"/>
    </xf>
    <xf numFmtId="0" fontId="107" fillId="0" borderId="0" applyNumberFormat="0" applyFill="0" applyBorder="0" applyAlignment="0" applyProtection="0"/>
    <xf numFmtId="0" fontId="108" fillId="0" borderId="0" applyNumberFormat="0" applyFill="0" applyBorder="0" applyAlignment="0" applyProtection="0"/>
    <xf numFmtId="274" fontId="29" fillId="0" borderId="0" applyNumberFormat="0" applyFill="0" applyBorder="0" applyAlignment="0" applyProtection="0"/>
    <xf numFmtId="0" fontId="6" fillId="0" borderId="0" applyFont="0" applyAlignment="0">
      <protection/>
    </xf>
    <xf numFmtId="0" fontId="14" fillId="0" borderId="0">
      <alignment horizontal="center"/>
      <protection/>
    </xf>
    <xf numFmtId="0" fontId="109" fillId="0" borderId="0" applyNumberFormat="0" applyFill="0" applyBorder="0" applyAlignment="0" applyProtection="0"/>
    <xf numFmtId="0" fontId="12" fillId="0" borderId="1">
      <alignment horizontal="centerContinuous"/>
      <protection/>
    </xf>
    <xf numFmtId="0" fontId="12" fillId="0" borderId="1">
      <alignment horizontal="centerContinuous"/>
      <protection/>
    </xf>
    <xf numFmtId="0" fontId="12" fillId="0" borderId="0">
      <alignment/>
      <protection locked="0"/>
    </xf>
    <xf numFmtId="0" fontId="203" fillId="54" borderId="10" applyNumberFormat="0" applyAlignment="0" applyProtection="0"/>
    <xf numFmtId="166" fontId="62" fillId="0" borderId="25" applyFill="0" applyBorder="0" applyAlignment="0">
      <protection locked="0"/>
    </xf>
    <xf numFmtId="275" fontId="110" fillId="0" borderId="0">
      <alignment/>
      <protection/>
    </xf>
    <xf numFmtId="276" fontId="110" fillId="0" borderId="0">
      <alignment/>
      <protection/>
    </xf>
    <xf numFmtId="277" fontId="110" fillId="0" borderId="0">
      <alignment/>
      <protection/>
    </xf>
    <xf numFmtId="10" fontId="16" fillId="41" borderId="1" applyNumberFormat="0" applyBorder="0" applyAlignment="0" applyProtection="0"/>
    <xf numFmtId="10" fontId="16" fillId="41" borderId="1" applyNumberFormat="0" applyBorder="0" applyAlignment="0" applyProtection="0"/>
    <xf numFmtId="167" fontId="62" fillId="0" borderId="0" applyFill="0" applyBorder="0" applyAlignment="0">
      <protection locked="0"/>
    </xf>
    <xf numFmtId="0" fontId="78" fillId="16" borderId="0" applyNumberFormat="0" applyFont="0" applyBorder="0" applyAlignment="0">
      <protection locked="0"/>
    </xf>
    <xf numFmtId="0" fontId="111" fillId="9" borderId="11" applyNumberFormat="0" applyAlignment="0" applyProtection="0"/>
    <xf numFmtId="0" fontId="111" fillId="9" borderId="11" applyNumberFormat="0" applyAlignment="0" applyProtection="0"/>
    <xf numFmtId="261" fontId="62" fillId="0" borderId="0" applyFill="0" applyBorder="0" applyAlignment="0" applyProtection="0"/>
    <xf numFmtId="0" fontId="14" fillId="2" borderId="0">
      <alignment/>
      <protection locked="0"/>
    </xf>
    <xf numFmtId="224" fontId="14" fillId="2" borderId="0">
      <alignment/>
      <protection locked="0"/>
    </xf>
    <xf numFmtId="0" fontId="112" fillId="0" borderId="29">
      <alignment/>
      <protection/>
    </xf>
    <xf numFmtId="9" fontId="113" fillId="0" borderId="29" applyFill="0" applyAlignment="0" applyProtection="0"/>
    <xf numFmtId="248" fontId="14" fillId="2" borderId="0">
      <alignment/>
      <protection locked="0"/>
    </xf>
    <xf numFmtId="228" fontId="14" fillId="2" borderId="0">
      <alignment/>
      <protection locked="0"/>
    </xf>
    <xf numFmtId="0" fontId="114" fillId="0" borderId="29">
      <alignment/>
      <protection/>
    </xf>
    <xf numFmtId="0" fontId="115" fillId="0" borderId="0" applyNumberFormat="0" applyFill="0" applyBorder="0" applyAlignment="0">
      <protection locked="0"/>
    </xf>
    <xf numFmtId="0" fontId="12" fillId="0" borderId="0" applyNumberFormat="0" applyFill="0" applyBorder="0" applyAlignment="0">
      <protection/>
    </xf>
    <xf numFmtId="0" fontId="14" fillId="0" borderId="0">
      <alignment/>
      <protection/>
    </xf>
    <xf numFmtId="0" fontId="14" fillId="0" borderId="0">
      <alignment/>
      <protection/>
    </xf>
    <xf numFmtId="0" fontId="108" fillId="0" borderId="0" applyNumberFormat="0" applyFill="0" applyBorder="0" applyAlignment="0" applyProtection="0"/>
    <xf numFmtId="0" fontId="116" fillId="0" borderId="0">
      <alignment/>
      <protection/>
    </xf>
    <xf numFmtId="0" fontId="57" fillId="0" borderId="0" applyNumberFormat="0" applyFill="0" applyBorder="0" applyAlignment="0">
      <protection/>
    </xf>
    <xf numFmtId="0" fontId="57" fillId="0" borderId="0" applyNumberFormat="0" applyFill="0" applyBorder="0" applyAlignment="0">
      <protection/>
    </xf>
    <xf numFmtId="254" fontId="3" fillId="3" borderId="0" applyFont="0">
      <alignment horizontal="center"/>
      <protection/>
    </xf>
    <xf numFmtId="278" fontId="13" fillId="0" borderId="0" applyFont="0" applyFill="0" applyBorder="0" applyProtection="0">
      <alignment horizontal="right"/>
    </xf>
    <xf numFmtId="1" fontId="117" fillId="1" borderId="30">
      <alignment/>
      <protection locked="0"/>
    </xf>
    <xf numFmtId="0" fontId="118" fillId="0" borderId="0">
      <alignment/>
      <protection/>
    </xf>
    <xf numFmtId="235" fontId="13" fillId="0" borderId="0">
      <alignment horizontal="left"/>
      <protection/>
    </xf>
    <xf numFmtId="0" fontId="119" fillId="0" borderId="9" applyNumberFormat="0" applyFont="0" applyFill="0" applyAlignment="0" applyProtection="0"/>
    <xf numFmtId="0" fontId="119" fillId="0" borderId="9" applyNumberFormat="0" applyFont="0" applyFill="0" applyAlignment="0" applyProtection="0"/>
    <xf numFmtId="0" fontId="3" fillId="0" borderId="0" applyFont="0" applyFill="0" applyBorder="0" applyAlignment="0" applyProtection="0"/>
    <xf numFmtId="2" fontId="14" fillId="0" borderId="0" applyNumberFormat="0" applyBorder="0">
      <alignment horizontal="left"/>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37" fontId="120" fillId="0" borderId="0" applyNumberFormat="0" applyFill="0" applyBorder="0" applyAlignment="0" applyProtection="0"/>
    <xf numFmtId="0" fontId="41" fillId="0" borderId="14" applyNumberFormat="0" applyFill="0" applyAlignment="0" applyProtection="0"/>
    <xf numFmtId="0" fontId="14" fillId="3"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79" fontId="14" fillId="0" borderId="0">
      <alignment horizontal="right"/>
      <protection/>
    </xf>
    <xf numFmtId="279" fontId="14" fillId="0" borderId="0">
      <alignment horizontal="right"/>
      <protection/>
    </xf>
    <xf numFmtId="279" fontId="14"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279" fontId="14" fillId="0" borderId="0">
      <alignment horizontal="right"/>
      <protection/>
    </xf>
    <xf numFmtId="170" fontId="14" fillId="0" borderId="0">
      <alignment horizontal="right"/>
      <protection/>
    </xf>
    <xf numFmtId="170" fontId="14" fillId="0" borderId="0">
      <alignment horizontal="right"/>
      <protection/>
    </xf>
    <xf numFmtId="170" fontId="14" fillId="0" borderId="0">
      <alignment horizontal="right"/>
      <protection/>
    </xf>
    <xf numFmtId="170"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80" fontId="14" fillId="0" borderId="0">
      <alignment/>
      <protection/>
    </xf>
    <xf numFmtId="280" fontId="14" fillId="0" borderId="0">
      <alignment/>
      <protection/>
    </xf>
    <xf numFmtId="280" fontId="14" fillId="0" borderId="0">
      <alignment/>
      <protection/>
    </xf>
    <xf numFmtId="280" fontId="14" fillId="0" borderId="0">
      <alignment/>
      <protection/>
    </xf>
    <xf numFmtId="0" fontId="78" fillId="0" borderId="0">
      <alignment/>
      <protection/>
    </xf>
    <xf numFmtId="281" fontId="14" fillId="0" borderId="0">
      <alignment/>
      <protection/>
    </xf>
    <xf numFmtId="281" fontId="14" fillId="0" borderId="0">
      <alignment/>
      <protection/>
    </xf>
    <xf numFmtId="281" fontId="14" fillId="0" borderId="0">
      <alignment/>
      <protection/>
    </xf>
    <xf numFmtId="281"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82" fontId="14" fillId="0" borderId="0">
      <alignment/>
      <protection/>
    </xf>
    <xf numFmtId="282" fontId="14" fillId="0" borderId="0">
      <alignment/>
      <protection/>
    </xf>
    <xf numFmtId="282" fontId="14" fillId="0" borderId="0">
      <alignment/>
      <protection/>
    </xf>
    <xf numFmtId="282"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279" fontId="14"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279" fontId="14" fillId="0" borderId="0">
      <alignment horizontal="right"/>
      <protection/>
    </xf>
    <xf numFmtId="170" fontId="14" fillId="0" borderId="0">
      <alignment horizontal="right"/>
      <protection/>
    </xf>
    <xf numFmtId="170" fontId="14" fillId="0" borderId="0">
      <alignment horizontal="right"/>
      <protection/>
    </xf>
    <xf numFmtId="170" fontId="14" fillId="0" borderId="0">
      <alignment horizontal="right"/>
      <protection/>
    </xf>
    <xf numFmtId="170"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0" fontId="78" fillId="0" borderId="0">
      <alignment/>
      <protection/>
    </xf>
    <xf numFmtId="279" fontId="14" fillId="0" borderId="0">
      <alignment horizontal="righ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80" fontId="14" fillId="0" borderId="0">
      <alignment/>
      <protection/>
    </xf>
    <xf numFmtId="280" fontId="14" fillId="0" borderId="0">
      <alignment/>
      <protection/>
    </xf>
    <xf numFmtId="280" fontId="14" fillId="0" borderId="0">
      <alignment/>
      <protection/>
    </xf>
    <xf numFmtId="280" fontId="14" fillId="0" borderId="0">
      <alignment/>
      <protection/>
    </xf>
    <xf numFmtId="0" fontId="78" fillId="0" borderId="0">
      <alignment/>
      <protection/>
    </xf>
    <xf numFmtId="281" fontId="14" fillId="0" borderId="0">
      <alignment/>
      <protection/>
    </xf>
    <xf numFmtId="281" fontId="14" fillId="0" borderId="0">
      <alignment/>
      <protection/>
    </xf>
    <xf numFmtId="281" fontId="14" fillId="0" borderId="0">
      <alignment/>
      <protection/>
    </xf>
    <xf numFmtId="281"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82" fontId="14" fillId="0" borderId="0">
      <alignment/>
      <protection/>
    </xf>
    <xf numFmtId="282" fontId="14" fillId="0" borderId="0">
      <alignment/>
      <protection/>
    </xf>
    <xf numFmtId="282" fontId="14" fillId="0" borderId="0">
      <alignment/>
      <protection/>
    </xf>
    <xf numFmtId="282"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279" fontId="14"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0" fontId="78" fillId="0" borderId="0">
      <alignment horizontal="right"/>
      <protection/>
    </xf>
    <xf numFmtId="279" fontId="14" fillId="0" borderId="0">
      <alignment horizontal="right"/>
      <protection/>
    </xf>
    <xf numFmtId="170" fontId="14" fillId="0" borderId="0">
      <alignment horizontal="right"/>
      <protection/>
    </xf>
    <xf numFmtId="170" fontId="14" fillId="0" borderId="0">
      <alignment horizontal="right"/>
      <protection/>
    </xf>
    <xf numFmtId="170" fontId="14" fillId="0" borderId="0">
      <alignment horizontal="right"/>
      <protection/>
    </xf>
    <xf numFmtId="170"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279" fontId="14" fillId="0" borderId="0">
      <alignment horizontal="righ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14" fillId="0" borderId="0" applyNumberFormat="0" applyFill="0" applyBorder="0" applyAlignment="0" applyProtection="0"/>
    <xf numFmtId="0" fontId="14" fillId="0" borderId="0">
      <alignment horizontal="center"/>
      <protection/>
    </xf>
    <xf numFmtId="15" fontId="47" fillId="0" borderId="0">
      <alignment/>
      <protection/>
    </xf>
    <xf numFmtId="0" fontId="14" fillId="0" borderId="0" applyFont="0" applyFill="0" applyBorder="0" applyAlignment="0" applyProtection="0"/>
    <xf numFmtId="43" fontId="0" fillId="0" borderId="0" applyFont="0" applyFill="0" applyBorder="0" applyAlignment="0" applyProtection="0"/>
    <xf numFmtId="283" fontId="47" fillId="0" borderId="0">
      <alignment/>
      <protection/>
    </xf>
    <xf numFmtId="284" fontId="47" fillId="0" borderId="0">
      <alignment/>
      <protection/>
    </xf>
    <xf numFmtId="38" fontId="48" fillId="0" borderId="0" applyFont="0" applyFill="0" applyBorder="0" applyAlignment="0" applyProtection="0"/>
    <xf numFmtId="41" fontId="0" fillId="0" borderId="0" applyFont="0" applyFill="0" applyBorder="0" applyAlignment="0" applyProtection="0"/>
    <xf numFmtId="41" fontId="14" fillId="0" borderId="0" applyFont="0" applyFill="0" applyBorder="0" applyAlignment="0" applyProtection="0"/>
    <xf numFmtId="240"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 fillId="0" borderId="0">
      <alignment/>
      <protection/>
    </xf>
    <xf numFmtId="41" fontId="14" fillId="0" borderId="0" applyFont="0" applyFill="0" applyBorder="0" applyAlignment="0" applyProtection="0"/>
    <xf numFmtId="22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 fontId="17" fillId="0" borderId="31" applyFont="0" applyFill="0" applyBorder="0" applyAlignment="0">
      <protection/>
    </xf>
    <xf numFmtId="0" fontId="122" fillId="41" borderId="32">
      <alignment horizontal="left" vertical="top" indent="2"/>
      <protection/>
    </xf>
    <xf numFmtId="0" fontId="123" fillId="0" borderId="7">
      <alignment/>
      <protection/>
    </xf>
    <xf numFmtId="285" fontId="14" fillId="0" borderId="0" applyFont="0" applyFill="0" applyBorder="0" applyAlignment="0" applyProtection="0"/>
    <xf numFmtId="286" fontId="78"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59" fontId="14" fillId="0" borderId="0" applyFont="0" applyFill="0" applyBorder="0" applyAlignment="0" applyProtection="0"/>
    <xf numFmtId="0" fontId="124" fillId="0" borderId="0">
      <alignment horizontal="centerContinuous"/>
      <protection/>
    </xf>
    <xf numFmtId="287" fontId="3" fillId="0" borderId="0" applyFont="0" applyFill="0" applyBorder="0" applyProtection="0">
      <alignment horizontal="right"/>
    </xf>
    <xf numFmtId="288" fontId="3" fillId="0" borderId="0" applyFill="0" applyBorder="0" applyProtection="0">
      <alignment horizontal="right"/>
    </xf>
    <xf numFmtId="289" fontId="3" fillId="0" borderId="0" applyFill="0" applyBorder="0" applyProtection="0">
      <alignment horizontal="right"/>
    </xf>
    <xf numFmtId="290" fontId="14" fillId="0" borderId="0" applyFont="0" applyFill="0" applyBorder="0" applyAlignment="0" applyProtection="0"/>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80" fontId="14" fillId="0" borderId="0">
      <alignment/>
      <protection/>
    </xf>
    <xf numFmtId="280" fontId="14" fillId="0" borderId="0">
      <alignment/>
      <protection/>
    </xf>
    <xf numFmtId="280" fontId="14" fillId="0" borderId="0">
      <alignment/>
      <protection/>
    </xf>
    <xf numFmtId="280" fontId="14" fillId="0" borderId="0">
      <alignment/>
      <protection/>
    </xf>
    <xf numFmtId="0" fontId="78" fillId="0" borderId="0">
      <alignment/>
      <protection/>
    </xf>
    <xf numFmtId="281" fontId="14" fillId="0" borderId="0">
      <alignment/>
      <protection/>
    </xf>
    <xf numFmtId="281" fontId="14" fillId="0" borderId="0">
      <alignment/>
      <protection/>
    </xf>
    <xf numFmtId="281" fontId="14" fillId="0" borderId="0">
      <alignment/>
      <protection/>
    </xf>
    <xf numFmtId="281"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91" fontId="14" fillId="0" borderId="0">
      <alignment/>
      <protection/>
    </xf>
    <xf numFmtId="291" fontId="14" fillId="0" borderId="0">
      <alignment/>
      <protection/>
    </xf>
    <xf numFmtId="291" fontId="14" fillId="0" borderId="0">
      <alignment/>
      <protection/>
    </xf>
    <xf numFmtId="291" fontId="14" fillId="0" borderId="0">
      <alignment/>
      <protection/>
    </xf>
    <xf numFmtId="292" fontId="14" fillId="0" borderId="0">
      <alignment/>
      <protection/>
    </xf>
    <xf numFmtId="292"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92" fontId="14" fillId="0" borderId="0">
      <alignment/>
      <protection/>
    </xf>
    <xf numFmtId="292" fontId="14" fillId="0" borderId="0">
      <alignment/>
      <protection/>
    </xf>
    <xf numFmtId="292" fontId="14" fillId="0" borderId="0">
      <alignment/>
      <protection/>
    </xf>
    <xf numFmtId="292" fontId="14" fillId="0" borderId="0">
      <alignment/>
      <protection/>
    </xf>
    <xf numFmtId="292" fontId="14" fillId="0" borderId="0">
      <alignment/>
      <protection/>
    </xf>
    <xf numFmtId="292" fontId="14" fillId="0" borderId="0">
      <alignment/>
      <protection/>
    </xf>
    <xf numFmtId="0" fontId="78" fillId="0" borderId="0">
      <alignment/>
      <protection/>
    </xf>
    <xf numFmtId="0" fontId="78" fillId="0" borderId="0">
      <alignment/>
      <protection/>
    </xf>
    <xf numFmtId="292" fontId="14" fillId="0" borderId="0">
      <alignment/>
      <protection/>
    </xf>
    <xf numFmtId="292" fontId="14" fillId="0" borderId="0">
      <alignment/>
      <protection/>
    </xf>
    <xf numFmtId="292" fontId="14" fillId="0" borderId="0">
      <alignment/>
      <protection/>
    </xf>
    <xf numFmtId="292"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91" fontId="14" fillId="0" borderId="0">
      <alignment/>
      <protection/>
    </xf>
    <xf numFmtId="291" fontId="14" fillId="0" borderId="0">
      <alignment/>
      <protection/>
    </xf>
    <xf numFmtId="291" fontId="14" fillId="0" borderId="0">
      <alignment/>
      <protection/>
    </xf>
    <xf numFmtId="291" fontId="14" fillId="0" borderId="0">
      <alignment/>
      <protection/>
    </xf>
    <xf numFmtId="292" fontId="14" fillId="0" borderId="0">
      <alignment/>
      <protection/>
    </xf>
    <xf numFmtId="292"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92" fontId="14" fillId="0" borderId="0">
      <alignment/>
      <protection/>
    </xf>
    <xf numFmtId="292" fontId="14" fillId="0" borderId="0">
      <alignment/>
      <protection/>
    </xf>
    <xf numFmtId="292" fontId="14" fillId="0" borderId="0">
      <alignment/>
      <protection/>
    </xf>
    <xf numFmtId="292" fontId="14" fillId="0" borderId="0">
      <alignment/>
      <protection/>
    </xf>
    <xf numFmtId="292" fontId="14" fillId="0" borderId="0">
      <alignment/>
      <protection/>
    </xf>
    <xf numFmtId="292" fontId="14" fillId="0" borderId="0">
      <alignment/>
      <protection/>
    </xf>
    <xf numFmtId="0" fontId="78" fillId="0" borderId="0">
      <alignment/>
      <protection/>
    </xf>
    <xf numFmtId="0" fontId="78" fillId="0" borderId="0">
      <alignment/>
      <protection/>
    </xf>
    <xf numFmtId="292" fontId="14" fillId="0" borderId="0">
      <alignment/>
      <protection/>
    </xf>
    <xf numFmtId="292" fontId="14" fillId="0" borderId="0">
      <alignment/>
      <protection/>
    </xf>
    <xf numFmtId="292" fontId="14" fillId="0" borderId="0">
      <alignment/>
      <protection/>
    </xf>
    <xf numFmtId="292"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280" fontId="14" fillId="0" borderId="0">
      <alignment/>
      <protection/>
    </xf>
    <xf numFmtId="280" fontId="14" fillId="0" borderId="0">
      <alignment/>
      <protection/>
    </xf>
    <xf numFmtId="280" fontId="14" fillId="0" borderId="0">
      <alignment/>
      <protection/>
    </xf>
    <xf numFmtId="280" fontId="14" fillId="0" borderId="0">
      <alignment/>
      <protection/>
    </xf>
    <xf numFmtId="0" fontId="78" fillId="0" borderId="0">
      <alignment/>
      <protection/>
    </xf>
    <xf numFmtId="281" fontId="14" fillId="0" borderId="0">
      <alignment/>
      <protection/>
    </xf>
    <xf numFmtId="281" fontId="14" fillId="0" borderId="0">
      <alignment/>
      <protection/>
    </xf>
    <xf numFmtId="281" fontId="14" fillId="0" borderId="0">
      <alignment/>
      <protection/>
    </xf>
    <xf numFmtId="281"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282" fontId="14" fillId="0" borderId="0">
      <alignment/>
      <protection/>
    </xf>
    <xf numFmtId="282" fontId="14" fillId="0" borderId="0">
      <alignment/>
      <protection/>
    </xf>
    <xf numFmtId="282" fontId="14" fillId="0" borderId="0">
      <alignment/>
      <protection/>
    </xf>
    <xf numFmtId="282" fontId="14"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25" fillId="2" borderId="0" applyNumberFormat="0" applyBorder="0" applyAlignment="0" applyProtection="0"/>
    <xf numFmtId="0" fontId="204" fillId="55"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40" fontId="102" fillId="0" borderId="0" applyFont="0" applyFill="0" applyBorder="0" applyAlignment="0" applyProtection="0"/>
    <xf numFmtId="293" fontId="3" fillId="0" borderId="0">
      <alignment/>
      <protection/>
    </xf>
    <xf numFmtId="0" fontId="25" fillId="0" borderId="0">
      <alignment horizontal="left"/>
      <protection/>
    </xf>
    <xf numFmtId="37" fontId="126" fillId="0" borderId="0">
      <alignment/>
      <protection/>
    </xf>
    <xf numFmtId="276" fontId="3" fillId="0" borderId="0">
      <alignment/>
      <protection/>
    </xf>
    <xf numFmtId="0" fontId="6" fillId="41" borderId="0" applyNumberFormat="0" applyFont="0" applyAlignment="0">
      <protection/>
    </xf>
    <xf numFmtId="0" fontId="127"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235" fontId="128" fillId="0" borderId="0">
      <alignment/>
      <protection/>
    </xf>
    <xf numFmtId="294" fontId="129" fillId="0" borderId="0">
      <alignment/>
      <protection/>
    </xf>
    <xf numFmtId="275" fontId="95" fillId="0" borderId="0">
      <alignment/>
      <protection/>
    </xf>
    <xf numFmtId="276" fontId="95" fillId="0" borderId="0">
      <alignment/>
      <protection/>
    </xf>
    <xf numFmtId="277" fontId="95" fillId="0" borderId="0">
      <alignment/>
      <protection/>
    </xf>
    <xf numFmtId="295" fontId="95" fillId="0" borderId="0">
      <alignment horizontal="right"/>
      <protection/>
    </xf>
    <xf numFmtId="225" fontId="130" fillId="0" borderId="0" applyFill="0" applyBorder="0" applyAlignment="0">
      <protection/>
    </xf>
    <xf numFmtId="0" fontId="14" fillId="0" borderId="0">
      <alignment/>
      <protection/>
    </xf>
    <xf numFmtId="0" fontId="3" fillId="0" borderId="0">
      <alignment/>
      <protection/>
    </xf>
    <xf numFmtId="40" fontId="57" fillId="0" borderId="0">
      <alignment/>
      <protection/>
    </xf>
    <xf numFmtId="296" fontId="3" fillId="0" borderId="0">
      <alignment horizontal="right"/>
      <protection/>
    </xf>
    <xf numFmtId="0" fontId="14" fillId="0" borderId="0" applyNumberFormat="0" applyFill="0" applyBorder="0" applyAlignment="0" applyProtection="0"/>
    <xf numFmtId="2" fontId="33" fillId="0" borderId="0" applyNumberFormat="0" applyBorder="0" applyAlignment="0">
      <protection/>
    </xf>
    <xf numFmtId="0" fontId="14" fillId="0" borderId="0">
      <alignment/>
      <protection/>
    </xf>
    <xf numFmtId="0" fontId="1" fillId="0" borderId="0">
      <alignment/>
      <protection/>
    </xf>
    <xf numFmtId="0" fontId="14" fillId="0" borderId="0">
      <alignment/>
      <protection/>
    </xf>
    <xf numFmtId="0" fontId="0" fillId="0" borderId="0">
      <alignment/>
      <protection/>
    </xf>
    <xf numFmtId="0" fontId="14" fillId="0" borderId="0">
      <alignment/>
      <protection/>
    </xf>
    <xf numFmtId="0" fontId="5" fillId="0" borderId="0">
      <alignment/>
      <protection/>
    </xf>
    <xf numFmtId="0" fontId="131" fillId="0" borderId="0">
      <alignment/>
      <protection/>
    </xf>
    <xf numFmtId="0" fontId="0" fillId="0" borderId="0">
      <alignment/>
      <protection/>
    </xf>
    <xf numFmtId="0" fontId="14" fillId="0" borderId="0">
      <alignment/>
      <protection/>
    </xf>
    <xf numFmtId="0" fontId="0" fillId="0" borderId="0">
      <alignment/>
      <protection/>
    </xf>
    <xf numFmtId="0" fontId="14" fillId="0" borderId="0">
      <alignment/>
      <protection/>
    </xf>
    <xf numFmtId="0" fontId="5" fillId="0" borderId="0">
      <alignment/>
      <protection/>
    </xf>
    <xf numFmtId="0" fontId="0" fillId="0" borderId="0">
      <alignment/>
      <protection/>
    </xf>
    <xf numFmtId="0" fontId="14"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205" fillId="0" borderId="0">
      <alignment/>
      <protection/>
    </xf>
    <xf numFmtId="0" fontId="0" fillId="0" borderId="0">
      <alignment/>
      <protection/>
    </xf>
    <xf numFmtId="0" fontId="39" fillId="0" borderId="0">
      <alignment/>
      <protection/>
    </xf>
    <xf numFmtId="0" fontId="39" fillId="0" borderId="0">
      <alignment/>
      <protection/>
    </xf>
    <xf numFmtId="0" fontId="1" fillId="0" borderId="0">
      <alignment/>
      <protection/>
    </xf>
    <xf numFmtId="297" fontId="3" fillId="0" borderId="0">
      <alignment horizontal="right"/>
      <protection/>
    </xf>
    <xf numFmtId="0" fontId="14" fillId="0" borderId="0">
      <alignment/>
      <protection/>
    </xf>
    <xf numFmtId="40" fontId="14" fillId="0" borderId="0" applyBorder="0">
      <alignment horizontal="right"/>
      <protection/>
    </xf>
    <xf numFmtId="37" fontId="132" fillId="0" borderId="0" applyNumberFormat="0" applyFont="0" applyFill="0" applyBorder="0" applyAlignment="0" applyProtection="0"/>
    <xf numFmtId="0" fontId="0" fillId="56" borderId="33" applyNumberFormat="0" applyFont="0" applyAlignment="0" applyProtection="0"/>
    <xf numFmtId="0" fontId="14" fillId="52" borderId="34" applyNumberFormat="0" applyFont="0" applyAlignment="0" applyProtection="0"/>
    <xf numFmtId="0" fontId="14" fillId="52" borderId="34" applyNumberFormat="0" applyFont="0" applyAlignment="0" applyProtection="0"/>
    <xf numFmtId="0" fontId="14" fillId="52" borderId="34" applyNumberFormat="0" applyFont="0" applyAlignment="0" applyProtection="0"/>
    <xf numFmtId="0" fontId="14" fillId="52" borderId="34" applyNumberFormat="0" applyFont="0" applyAlignment="0" applyProtection="0"/>
    <xf numFmtId="0" fontId="131" fillId="52" borderId="34" applyNumberFormat="0" applyFont="0" applyAlignment="0" applyProtection="0"/>
    <xf numFmtId="0" fontId="14" fillId="0" borderId="0">
      <alignment/>
      <protection/>
    </xf>
    <xf numFmtId="0" fontId="131" fillId="52" borderId="34" applyNumberFormat="0" applyFont="0" applyAlignment="0" applyProtection="0"/>
    <xf numFmtId="0" fontId="133" fillId="0" borderId="35">
      <alignment/>
      <protection/>
    </xf>
    <xf numFmtId="40" fontId="13" fillId="0" borderId="0" applyBorder="0">
      <alignment horizontal="right"/>
      <protection/>
    </xf>
    <xf numFmtId="0" fontId="6" fillId="0" borderId="36" applyFont="0" applyBorder="0" applyAlignment="0">
      <protection/>
    </xf>
    <xf numFmtId="0" fontId="6" fillId="0" borderId="36" applyFont="0" applyBorder="0" applyAlignment="0">
      <protection/>
    </xf>
    <xf numFmtId="1" fontId="62" fillId="0" borderId="0">
      <alignment horizontal="right"/>
      <protection locked="0"/>
    </xf>
    <xf numFmtId="298" fontId="134" fillId="0" borderId="0">
      <alignment horizontal="right"/>
      <protection locked="0"/>
    </xf>
    <xf numFmtId="167" fontId="62" fillId="0" borderId="0">
      <alignment/>
      <protection locked="0"/>
    </xf>
    <xf numFmtId="2" fontId="134" fillId="0" borderId="0">
      <alignment horizontal="right"/>
      <protection locked="0"/>
    </xf>
    <xf numFmtId="2" fontId="62" fillId="0" borderId="0">
      <alignment horizontal="right"/>
      <protection locked="0"/>
    </xf>
    <xf numFmtId="40" fontId="14" fillId="0" borderId="0" applyFont="0" applyFill="0" applyBorder="0" applyAlignment="0" applyProtection="0"/>
    <xf numFmtId="0" fontId="5" fillId="0" borderId="0" applyNumberFormat="0" applyFont="0">
      <alignment/>
      <protection/>
    </xf>
    <xf numFmtId="299" fontId="14"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298" fontId="135" fillId="0" borderId="0">
      <alignment/>
      <protection/>
    </xf>
    <xf numFmtId="0" fontId="14" fillId="0" borderId="0">
      <alignment/>
      <protection/>
    </xf>
    <xf numFmtId="0" fontId="136" fillId="0" borderId="0">
      <alignment/>
      <protection/>
    </xf>
    <xf numFmtId="0" fontId="137" fillId="0" borderId="0">
      <alignment/>
      <protection/>
    </xf>
    <xf numFmtId="166" fontId="138" fillId="0" borderId="0" applyNumberFormat="0" applyFont="0" applyBorder="0">
      <alignment/>
      <protection/>
    </xf>
    <xf numFmtId="300" fontId="14" fillId="0" borderId="0">
      <alignment horizontal="right"/>
      <protection/>
    </xf>
    <xf numFmtId="0" fontId="206" fillId="40" borderId="37" applyNumberFormat="0" applyAlignment="0" applyProtection="0"/>
    <xf numFmtId="0" fontId="139" fillId="3" borderId="38" applyNumberFormat="0" applyAlignment="0" applyProtection="0"/>
    <xf numFmtId="0" fontId="139" fillId="3" borderId="38" applyNumberFormat="0" applyAlignment="0" applyProtection="0"/>
    <xf numFmtId="0" fontId="139" fillId="3" borderId="38" applyNumberFormat="0" applyAlignment="0" applyProtection="0"/>
    <xf numFmtId="0" fontId="139" fillId="3" borderId="38" applyNumberFormat="0" applyAlignment="0" applyProtection="0"/>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166" fontId="140" fillId="0" borderId="0">
      <alignment/>
      <protection/>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lignment/>
      <protection/>
    </xf>
    <xf numFmtId="166" fontId="140" fillId="0" borderId="0">
      <alignment/>
      <protection/>
    </xf>
    <xf numFmtId="166" fontId="140" fillId="0" borderId="0">
      <alignment/>
      <protection/>
    </xf>
    <xf numFmtId="166" fontId="140" fillId="0" borderId="0">
      <alignment/>
      <protection/>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lignment/>
      <protection/>
    </xf>
    <xf numFmtId="166" fontId="140" fillId="0" borderId="0">
      <alignment/>
      <protection/>
    </xf>
    <xf numFmtId="166" fontId="140" fillId="0" borderId="0">
      <alignment/>
      <protection/>
    </xf>
    <xf numFmtId="166" fontId="140" fillId="0" borderId="0">
      <alignment/>
      <protection/>
    </xf>
    <xf numFmtId="166" fontId="140" fillId="0" borderId="0" applyProtection="0">
      <alignment horizontal="right"/>
    </xf>
    <xf numFmtId="166" fontId="140" fillId="0" borderId="0">
      <alignment/>
      <protection/>
    </xf>
    <xf numFmtId="166" fontId="140" fillId="0" borderId="0">
      <alignment/>
      <protection/>
    </xf>
    <xf numFmtId="166" fontId="140" fillId="0" borderId="0">
      <alignment/>
      <protection/>
    </xf>
    <xf numFmtId="166" fontId="140" fillId="0" borderId="0">
      <alignment/>
      <protection/>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pplyProtection="0">
      <alignment horizontal="right"/>
    </xf>
    <xf numFmtId="166" fontId="140" fillId="0" borderId="0">
      <alignment/>
      <protection/>
    </xf>
    <xf numFmtId="166" fontId="140" fillId="0" borderId="0">
      <alignment/>
      <protection/>
    </xf>
    <xf numFmtId="166" fontId="140" fillId="0" borderId="0">
      <alignment/>
      <protection/>
    </xf>
    <xf numFmtId="10" fontId="5" fillId="0" borderId="4">
      <alignment/>
      <protection/>
    </xf>
    <xf numFmtId="10" fontId="5" fillId="0" borderId="4">
      <alignment/>
      <protection/>
    </xf>
    <xf numFmtId="10" fontId="5" fillId="0" borderId="4">
      <alignment/>
      <protection/>
    </xf>
    <xf numFmtId="10" fontId="5" fillId="0" borderId="4">
      <alignment/>
      <protection/>
    </xf>
    <xf numFmtId="0" fontId="141" fillId="0" borderId="0" applyProtection="0">
      <alignment horizontal="left"/>
    </xf>
    <xf numFmtId="0" fontId="141" fillId="0" borderId="0" applyFill="0" applyBorder="0" applyProtection="0">
      <alignment horizontal="left"/>
    </xf>
    <xf numFmtId="0" fontId="142" fillId="0" borderId="0" applyFill="0" applyBorder="0" applyProtection="0">
      <alignment horizontal="left"/>
    </xf>
    <xf numFmtId="1" fontId="143" fillId="0" borderId="0" applyProtection="0">
      <alignment horizontal="right" vertical="center"/>
    </xf>
    <xf numFmtId="0" fontId="144" fillId="41" borderId="0">
      <alignment vertical="center"/>
      <protection/>
    </xf>
    <xf numFmtId="0" fontId="145" fillId="41" borderId="7">
      <alignment vertical="center"/>
      <protection/>
    </xf>
    <xf numFmtId="0" fontId="7" fillId="0" borderId="39" applyNumberFormat="0" applyAlignment="0" applyProtection="0"/>
    <xf numFmtId="0" fontId="3" fillId="4" borderId="0" applyNumberFormat="0" applyFont="0" applyBorder="0" applyAlignment="0" applyProtection="0"/>
    <xf numFmtId="0" fontId="16" fillId="57" borderId="35" applyNumberFormat="0" applyFont="0" applyBorder="0" applyAlignment="0" applyProtection="0"/>
    <xf numFmtId="0" fontId="16" fillId="16" borderId="35" applyNumberFormat="0" applyFont="0" applyBorder="0" applyAlignment="0" applyProtection="0"/>
    <xf numFmtId="0" fontId="3" fillId="0" borderId="40" applyNumberFormat="0" applyAlignment="0" applyProtection="0"/>
    <xf numFmtId="0" fontId="3" fillId="0" borderId="41" applyNumberFormat="0" applyAlignment="0" applyProtection="0"/>
    <xf numFmtId="0" fontId="7" fillId="0" borderId="42" applyNumberFormat="0" applyAlignment="0" applyProtection="0"/>
    <xf numFmtId="166" fontId="64" fillId="0" borderId="0">
      <alignment horizontal="right"/>
      <protection/>
    </xf>
    <xf numFmtId="166" fontId="25" fillId="0" borderId="0">
      <alignment/>
      <protection/>
    </xf>
    <xf numFmtId="166" fontId="138" fillId="0" borderId="0">
      <alignment/>
      <protection/>
    </xf>
    <xf numFmtId="14" fontId="13" fillId="0" borderId="0">
      <alignment horizontal="center" wrapText="1"/>
      <protection locked="0"/>
    </xf>
    <xf numFmtId="166" fontId="13" fillId="0" borderId="0">
      <alignment horizontal="right"/>
      <protection/>
    </xf>
    <xf numFmtId="301" fontId="13" fillId="0" borderId="43" applyFont="0" applyFill="0" applyBorder="0" applyAlignment="0" applyProtection="0"/>
    <xf numFmtId="10" fontId="47" fillId="0" borderId="0">
      <alignment/>
      <protection/>
    </xf>
    <xf numFmtId="10" fontId="47" fillId="0" borderId="0">
      <alignment/>
      <protection/>
    </xf>
    <xf numFmtId="292" fontId="47" fillId="0" borderId="0">
      <alignment/>
      <protection/>
    </xf>
    <xf numFmtId="259" fontId="14" fillId="0" borderId="0" applyFont="0" applyFill="0" applyBorder="0" applyAlignment="0" applyProtection="0"/>
    <xf numFmtId="166" fontId="3" fillId="0" borderId="0" applyFont="0" applyFill="0" applyBorder="0" applyAlignment="0" applyProtection="0"/>
    <xf numFmtId="10" fontId="3" fillId="0" borderId="0" applyFont="0" applyFill="0" applyBorder="0" applyAlignment="0" applyProtection="0"/>
    <xf numFmtId="233" fontId="5" fillId="0" borderId="0" applyFont="0" applyFill="0" applyBorder="0" applyAlignment="0" applyProtection="0"/>
    <xf numFmtId="0" fontId="5" fillId="0" borderId="0" applyFont="0" applyFill="0" applyBorder="0" applyAlignment="0" applyProtection="0"/>
    <xf numFmtId="166" fontId="146" fillId="0" borderId="0" applyFont="0" applyFill="0" applyBorder="0" applyAlignment="0" applyProtection="0"/>
    <xf numFmtId="10" fontId="14" fillId="0" borderId="0" applyFont="0" applyFill="0" applyBorder="0" applyAlignment="0" applyProtection="0"/>
    <xf numFmtId="248" fontId="14" fillId="0" borderId="0">
      <alignment/>
      <protection hidden="1"/>
    </xf>
    <xf numFmtId="41" fontId="14" fillId="0" borderId="0">
      <alignment/>
      <protection hidden="1"/>
    </xf>
    <xf numFmtId="259" fontId="14" fillId="0" borderId="0" applyFont="0" applyFill="0" applyBorder="0" applyAlignment="0" applyProtection="0"/>
    <xf numFmtId="259" fontId="14" fillId="0" borderId="0" applyFont="0" applyFill="0" applyBorder="0" applyAlignment="0" applyProtection="0"/>
    <xf numFmtId="302" fontId="3" fillId="0" borderId="0" applyFont="0" applyFill="0" applyBorder="0" applyProtection="0">
      <alignment horizontal="right"/>
    </xf>
    <xf numFmtId="303" fontId="3" fillId="0" borderId="0" applyFont="0" applyFill="0" applyBorder="0" applyAlignment="0" applyProtection="0"/>
    <xf numFmtId="9" fontId="3" fillId="0" borderId="0" applyFill="0" applyBorder="0" applyAlignment="0" applyProtection="0"/>
    <xf numFmtId="166" fontId="13" fillId="0" borderId="0">
      <alignment/>
      <protection/>
    </xf>
    <xf numFmtId="166" fontId="62" fillId="0" borderId="0">
      <alignment/>
      <protection/>
    </xf>
    <xf numFmtId="10" fontId="13" fillId="0" borderId="0">
      <alignment/>
      <protection/>
    </xf>
    <xf numFmtId="10" fontId="62" fillId="0" borderId="0">
      <alignment/>
      <protection locked="0"/>
    </xf>
    <xf numFmtId="10" fontId="147" fillId="41" borderId="0">
      <alignment/>
      <protection/>
    </xf>
    <xf numFmtId="9" fontId="0" fillId="0" borderId="0" applyFont="0" applyFill="0" applyBorder="0" applyAlignment="0" applyProtection="0"/>
    <xf numFmtId="10" fontId="1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31" fillId="0" borderId="0" applyFont="0" applyFill="0" applyBorder="0" applyAlignment="0" applyProtection="0"/>
    <xf numFmtId="9" fontId="14" fillId="0" borderId="0" applyFont="0" applyFill="0" applyBorder="0" applyAlignment="0" applyProtection="0"/>
    <xf numFmtId="9" fontId="14" fillId="0" borderId="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8" fillId="0" borderId="0">
      <alignment/>
      <protection/>
    </xf>
    <xf numFmtId="0" fontId="25" fillId="0" borderId="0" applyNumberFormat="0" applyFont="0">
      <alignment/>
      <protection/>
    </xf>
    <xf numFmtId="166" fontId="140" fillId="0" borderId="0">
      <alignment horizontal="right"/>
      <protection/>
    </xf>
    <xf numFmtId="228" fontId="127" fillId="0" borderId="0" applyFont="0" applyFill="0" applyBorder="0" applyAlignment="0" applyProtection="0"/>
    <xf numFmtId="238" fontId="3" fillId="0" borderId="0">
      <alignment/>
      <protection/>
    </xf>
    <xf numFmtId="10" fontId="12" fillId="0" borderId="0">
      <alignment/>
      <protection/>
    </xf>
    <xf numFmtId="9" fontId="12" fillId="0" borderId="0">
      <alignment/>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0" fontId="37" fillId="0" borderId="0" applyFill="0" applyBorder="0" applyAlignment="0">
      <protection/>
    </xf>
    <xf numFmtId="248" fontId="149" fillId="0" borderId="44">
      <alignment horizontal="right"/>
      <protection/>
    </xf>
    <xf numFmtId="304" fontId="37" fillId="0" borderId="0">
      <alignment horizontal="right"/>
      <protection locked="0"/>
    </xf>
    <xf numFmtId="305" fontId="57" fillId="0" borderId="0">
      <alignment/>
      <protection/>
    </xf>
    <xf numFmtId="305" fontId="57" fillId="0" borderId="0">
      <alignment/>
      <protection/>
    </xf>
    <xf numFmtId="306" fontId="13" fillId="0" borderId="0" applyFont="0" applyFill="0" applyBorder="0" applyProtection="0">
      <alignment horizontal="right"/>
    </xf>
    <xf numFmtId="0" fontId="13" fillId="0" borderId="0">
      <alignment/>
      <protection/>
    </xf>
    <xf numFmtId="0" fontId="13" fillId="0" borderId="28">
      <alignment horizontal="right"/>
      <protection/>
    </xf>
    <xf numFmtId="0" fontId="150" fillId="0" borderId="0">
      <alignment/>
      <protection/>
    </xf>
    <xf numFmtId="307" fontId="19" fillId="0" borderId="1" applyFont="0" applyFill="0" applyBorder="0" applyAlignment="0">
      <protection/>
    </xf>
    <xf numFmtId="307" fontId="19" fillId="0" borderId="1" applyFont="0" applyFill="0" applyBorder="0" applyAlignment="0">
      <protection/>
    </xf>
    <xf numFmtId="307" fontId="19" fillId="0" borderId="1" applyFont="0" applyFill="0" applyBorder="0" applyAlignment="0">
      <protection/>
    </xf>
    <xf numFmtId="307" fontId="19" fillId="0" borderId="1" applyFont="0" applyFill="0" applyBorder="0" applyAlignment="0">
      <protection/>
    </xf>
    <xf numFmtId="308" fontId="19" fillId="0" borderId="1" applyFont="0" applyFill="0" applyBorder="0" applyAlignment="0">
      <protection/>
    </xf>
    <xf numFmtId="308" fontId="19" fillId="0" borderId="1" applyFont="0" applyFill="0" applyBorder="0" applyAlignment="0">
      <protection/>
    </xf>
    <xf numFmtId="308" fontId="19" fillId="0" borderId="1" applyFont="0" applyFill="0" applyBorder="0" applyAlignment="0">
      <protection/>
    </xf>
    <xf numFmtId="308" fontId="19" fillId="0" borderId="1" applyFont="0" applyFill="0" applyBorder="0" applyAlignment="0">
      <protection/>
    </xf>
    <xf numFmtId="0" fontId="48" fillId="0" borderId="0" applyNumberFormat="0" applyFont="0" applyFill="0" applyBorder="0" applyAlignment="0" applyProtection="0"/>
    <xf numFmtId="0" fontId="33" fillId="0" borderId="7">
      <alignment horizontal="center"/>
      <protection/>
    </xf>
    <xf numFmtId="0" fontId="25" fillId="0" borderId="9">
      <alignment/>
      <protection/>
    </xf>
    <xf numFmtId="0" fontId="25" fillId="0" borderId="9">
      <alignment/>
      <protection/>
    </xf>
    <xf numFmtId="2" fontId="5" fillId="0" borderId="0">
      <alignment/>
      <protection/>
    </xf>
    <xf numFmtId="0" fontId="151" fillId="0" borderId="3">
      <alignment/>
      <protection/>
    </xf>
    <xf numFmtId="0" fontId="151" fillId="0" borderId="3">
      <alignment/>
      <protection/>
    </xf>
    <xf numFmtId="240" fontId="127" fillId="0" borderId="0" applyFont="0" applyFill="0" applyBorder="0" applyAlignment="0" applyProtection="0"/>
    <xf numFmtId="260" fontId="127" fillId="0" borderId="0" applyFont="0" applyFill="0" applyBorder="0" applyAlignment="0" applyProtection="0"/>
    <xf numFmtId="255" fontId="152" fillId="0" borderId="0">
      <alignment horizontal="right"/>
      <protection/>
    </xf>
    <xf numFmtId="3" fontId="153" fillId="0" borderId="0" applyFill="0" applyBorder="0" applyAlignment="0" applyProtection="0"/>
    <xf numFmtId="3" fontId="22" fillId="0" borderId="0" applyFill="0" applyBorder="0" applyAlignment="0" applyProtection="0"/>
    <xf numFmtId="3" fontId="153" fillId="0" borderId="0" applyFill="0" applyBorder="0" applyAlignment="0" applyProtection="0"/>
    <xf numFmtId="10" fontId="25" fillId="0" borderId="1">
      <alignment/>
      <protection/>
    </xf>
    <xf numFmtId="10" fontId="25" fillId="0" borderId="1">
      <alignment/>
      <protection/>
    </xf>
    <xf numFmtId="10" fontId="138" fillId="0" borderId="0">
      <alignment/>
      <protection/>
    </xf>
    <xf numFmtId="2" fontId="5" fillId="0" borderId="0">
      <alignment horizontal="right"/>
      <protection/>
    </xf>
    <xf numFmtId="39" fontId="154" fillId="0" borderId="0" applyNumberFormat="0">
      <alignment horizontal="right"/>
      <protection/>
    </xf>
    <xf numFmtId="309" fontId="14" fillId="0" borderId="45" applyBorder="0">
      <alignment horizontal="right"/>
      <protection/>
    </xf>
    <xf numFmtId="309" fontId="14" fillId="0" borderId="45" applyBorder="0">
      <alignment horizontal="right"/>
      <protection/>
    </xf>
    <xf numFmtId="4" fontId="155" fillId="0" borderId="0">
      <alignment horizontal="right"/>
      <protection/>
    </xf>
    <xf numFmtId="310" fontId="17" fillId="0" borderId="0" applyNumberFormat="0" applyFill="0" applyBorder="0" applyAlignment="0" applyProtection="0"/>
    <xf numFmtId="310" fontId="17" fillId="0" borderId="0" applyNumberFormat="0" applyFill="0" applyBorder="0" applyAlignment="0" applyProtection="0"/>
    <xf numFmtId="39" fontId="16" fillId="0" borderId="0">
      <alignment horizontal="right"/>
      <protection/>
    </xf>
    <xf numFmtId="0" fontId="3" fillId="0" borderId="0">
      <alignment horizontal="center"/>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255" fontId="25" fillId="0" borderId="9">
      <alignment horizontal="right"/>
      <protection/>
    </xf>
    <xf numFmtId="0" fontId="57" fillId="0" borderId="46">
      <alignment/>
      <protection/>
    </xf>
    <xf numFmtId="0" fontId="156" fillId="0" borderId="0">
      <alignment/>
      <protection locked="0"/>
    </xf>
    <xf numFmtId="0" fontId="101" fillId="0" borderId="0">
      <alignment horizontal="left"/>
      <protection/>
    </xf>
    <xf numFmtId="0" fontId="157" fillId="58" borderId="0">
      <alignment/>
      <protection/>
    </xf>
    <xf numFmtId="0" fontId="158" fillId="0" borderId="0">
      <alignment/>
      <protection/>
    </xf>
    <xf numFmtId="0" fontId="3" fillId="59" borderId="0" applyNumberFormat="0" applyFont="0" applyBorder="0" applyAlignment="0" applyProtection="0"/>
    <xf numFmtId="311" fontId="3" fillId="0" borderId="0">
      <alignment/>
      <protection/>
    </xf>
    <xf numFmtId="37" fontId="14" fillId="0" borderId="1" applyBorder="0">
      <alignment horizontal="right"/>
      <protection locked="0"/>
    </xf>
    <xf numFmtId="37" fontId="14" fillId="0" borderId="1" applyBorder="0">
      <alignment horizontal="right"/>
      <protection locked="0"/>
    </xf>
    <xf numFmtId="260" fontId="35" fillId="0" borderId="0" applyFill="0" applyBorder="0" applyAlignment="0" applyProtection="0"/>
    <xf numFmtId="0" fontId="159" fillId="0" borderId="36">
      <alignment horizontal="center"/>
      <protection/>
    </xf>
    <xf numFmtId="0" fontId="159" fillId="0" borderId="36">
      <alignment horizontal="center"/>
      <protection/>
    </xf>
    <xf numFmtId="312" fontId="19" fillId="0" borderId="1" applyFont="0" applyFill="0" applyBorder="0" applyAlignment="0" applyProtection="0"/>
    <xf numFmtId="312" fontId="19" fillId="0" borderId="1" applyFont="0" applyFill="0" applyBorder="0" applyAlignment="0" applyProtection="0"/>
    <xf numFmtId="312" fontId="19" fillId="0" borderId="1" applyFont="0" applyFill="0" applyBorder="0" applyAlignment="0" applyProtection="0"/>
    <xf numFmtId="312" fontId="19" fillId="0" borderId="1" applyFont="0" applyFill="0" applyBorder="0" applyAlignment="0" applyProtection="0"/>
    <xf numFmtId="255" fontId="151" fillId="0" borderId="47">
      <alignment horizontal="right"/>
      <protection/>
    </xf>
    <xf numFmtId="0" fontId="14" fillId="0" borderId="0">
      <alignment/>
      <protection/>
    </xf>
    <xf numFmtId="0" fontId="14" fillId="0" borderId="0">
      <alignment/>
      <protection/>
    </xf>
    <xf numFmtId="0" fontId="14" fillId="0" borderId="0">
      <alignment vertical="top"/>
      <protection/>
    </xf>
    <xf numFmtId="236" fontId="14" fillId="0" borderId="0" applyFont="0" applyFill="0" applyBorder="0" applyAlignment="0" applyProtection="0"/>
    <xf numFmtId="236" fontId="14" fillId="0" borderId="0" applyFont="0" applyFill="0" applyBorder="0" applyAlignment="0" applyProtection="0"/>
    <xf numFmtId="236" fontId="14" fillId="0" borderId="0" applyFont="0" applyFill="0" applyBorder="0" applyAlignment="0" applyProtection="0"/>
    <xf numFmtId="236" fontId="14" fillId="0" borderId="0" applyFont="0" applyFill="0" applyBorder="0" applyAlignment="0" applyProtection="0"/>
    <xf numFmtId="236" fontId="14" fillId="0" borderId="0" applyFont="0" applyFill="0" applyBorder="0" applyAlignment="0" applyProtection="0"/>
    <xf numFmtId="240" fontId="14" fillId="0" borderId="0" applyFont="0" applyFill="0" applyBorder="0" applyAlignment="0" applyProtection="0"/>
    <xf numFmtId="313" fontId="14" fillId="0" borderId="0" applyFont="0" applyFill="0" applyBorder="0" applyAlignment="0" applyProtection="0"/>
    <xf numFmtId="240" fontId="14" fillId="0" borderId="0" applyFont="0" applyFill="0" applyBorder="0" applyAlignment="0" applyProtection="0"/>
    <xf numFmtId="314" fontId="14" fillId="0" borderId="0" applyFont="0" applyFill="0" applyBorder="0" applyAlignment="0" applyProtection="0"/>
    <xf numFmtId="240" fontId="14" fillId="0" borderId="0" applyFont="0" applyFill="0" applyBorder="0" applyAlignment="0" applyProtection="0"/>
    <xf numFmtId="315" fontId="16" fillId="0" borderId="0" applyFont="0" applyFill="0" applyBorder="0" applyAlignment="0" applyProtection="0"/>
    <xf numFmtId="245" fontId="14" fillId="0" borderId="0" applyFont="0" applyFill="0" applyBorder="0" applyAlignment="0" applyProtection="0"/>
    <xf numFmtId="236" fontId="14" fillId="0" borderId="0" applyFont="0" applyFill="0" applyBorder="0" applyAlignment="0" applyProtection="0"/>
    <xf numFmtId="236" fontId="14" fillId="0" borderId="0" applyFont="0" applyFill="0" applyBorder="0" applyAlignment="0" applyProtection="0"/>
    <xf numFmtId="0" fontId="14" fillId="0" borderId="0" applyFont="0" applyFill="0" applyBorder="0" applyAlignment="0" applyProtection="0"/>
    <xf numFmtId="315" fontId="16" fillId="0" borderId="0" applyFont="0" applyFill="0" applyBorder="0" applyAlignment="0" applyProtection="0"/>
    <xf numFmtId="315" fontId="16" fillId="0" borderId="0" applyFont="0" applyFill="0" applyBorder="0" applyAlignment="0" applyProtection="0"/>
    <xf numFmtId="236" fontId="14" fillId="0" borderId="0" applyFont="0" applyFill="0" applyBorder="0" applyAlignment="0" applyProtection="0"/>
    <xf numFmtId="236" fontId="14" fillId="0" borderId="0" applyFont="0" applyFill="0" applyBorder="0" applyAlignment="0" applyProtection="0"/>
    <xf numFmtId="236" fontId="14" fillId="0" borderId="0" applyFont="0" applyFill="0" applyBorder="0" applyAlignment="0" applyProtection="0"/>
    <xf numFmtId="236"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36" fontId="14" fillId="0" borderId="0" applyFont="0" applyFill="0" applyBorder="0" applyAlignment="0" applyProtection="0"/>
    <xf numFmtId="315" fontId="16" fillId="0" borderId="0" applyFont="0" applyFill="0" applyBorder="0" applyAlignment="0" applyProtection="0"/>
    <xf numFmtId="236" fontId="14" fillId="0" borderId="0" applyFont="0" applyFill="0" applyBorder="0" applyAlignment="0" applyProtection="0"/>
    <xf numFmtId="0" fontId="14" fillId="0" borderId="0" applyFont="0" applyFill="0" applyBorder="0" applyAlignment="0" applyProtection="0"/>
    <xf numFmtId="240" fontId="14" fillId="0" borderId="0" applyFont="0" applyFill="0" applyBorder="0" applyAlignment="0" applyProtection="0"/>
    <xf numFmtId="24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40" fontId="14" fillId="0" borderId="0" applyFont="0" applyFill="0" applyBorder="0" applyAlignment="0" applyProtection="0"/>
    <xf numFmtId="0" fontId="14" fillId="0" borderId="0" applyFont="0" applyFill="0" applyBorder="0" applyAlignment="0" applyProtection="0"/>
    <xf numFmtId="315" fontId="16" fillId="0" borderId="0" applyFont="0" applyFill="0" applyBorder="0" applyAlignment="0" applyProtection="0"/>
    <xf numFmtId="315" fontId="16" fillId="0" borderId="0" applyFont="0" applyFill="0" applyBorder="0" applyAlignment="0" applyProtection="0"/>
    <xf numFmtId="315" fontId="1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314" fontId="14" fillId="0" borderId="0" applyFont="0" applyFill="0" applyBorder="0" applyAlignment="0" applyProtection="0"/>
    <xf numFmtId="315" fontId="1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240" fontId="14" fillId="0" borderId="0" applyFont="0" applyFill="0" applyBorder="0" applyAlignment="0" applyProtection="0"/>
    <xf numFmtId="236" fontId="14" fillId="0" borderId="0" applyFont="0" applyFill="0" applyBorder="0" applyAlignment="0" applyProtection="0"/>
    <xf numFmtId="0" fontId="14" fillId="0" borderId="0" applyFont="0" applyFill="0" applyBorder="0" applyAlignment="0" applyProtection="0"/>
    <xf numFmtId="315" fontId="16" fillId="0" borderId="0" applyFont="0" applyFill="0" applyBorder="0" applyAlignment="0" applyProtection="0"/>
    <xf numFmtId="0" fontId="14" fillId="0" borderId="0" applyFont="0" applyFill="0" applyBorder="0" applyAlignment="0" applyProtection="0"/>
    <xf numFmtId="236" fontId="14" fillId="0" borderId="0" applyFont="0" applyFill="0" applyBorder="0" applyAlignment="0" applyProtection="0"/>
    <xf numFmtId="314" fontId="14" fillId="0" borderId="0" applyFont="0" applyFill="0" applyBorder="0" applyAlignment="0" applyProtection="0"/>
    <xf numFmtId="240" fontId="14" fillId="0" borderId="0" applyFont="0" applyFill="0" applyBorder="0" applyAlignment="0" applyProtection="0"/>
    <xf numFmtId="0" fontId="14" fillId="0" borderId="0" applyFont="0" applyFill="0" applyBorder="0" applyAlignment="0" applyProtection="0"/>
    <xf numFmtId="0" fontId="6" fillId="0" borderId="47">
      <alignment/>
      <protection/>
    </xf>
    <xf numFmtId="0" fontId="123" fillId="0" borderId="0">
      <alignment/>
      <protection/>
    </xf>
    <xf numFmtId="0" fontId="160" fillId="0" borderId="0">
      <alignment/>
      <protection/>
    </xf>
    <xf numFmtId="0" fontId="161" fillId="60" borderId="0">
      <alignment/>
      <protection/>
    </xf>
    <xf numFmtId="0" fontId="142" fillId="0" borderId="0">
      <alignment/>
      <protection/>
    </xf>
    <xf numFmtId="40" fontId="162" fillId="0" borderId="0" applyBorder="0">
      <alignment horizontal="right"/>
      <protection/>
    </xf>
    <xf numFmtId="0" fontId="6" fillId="0" borderId="9">
      <alignment/>
      <protection/>
    </xf>
    <xf numFmtId="259" fontId="14" fillId="0" borderId="0" applyFill="0" applyBorder="0" applyAlignment="0" applyProtection="0"/>
    <xf numFmtId="0" fontId="6" fillId="0" borderId="9">
      <alignment/>
      <protection/>
    </xf>
    <xf numFmtId="0" fontId="6" fillId="0" borderId="9">
      <alignment/>
      <protection/>
    </xf>
    <xf numFmtId="0" fontId="6" fillId="0" borderId="9">
      <alignment/>
      <protection/>
    </xf>
    <xf numFmtId="38" fontId="14" fillId="0" borderId="0" applyFill="0" applyBorder="0" applyAlignment="0" applyProtection="0"/>
    <xf numFmtId="0" fontId="6" fillId="0" borderId="3" applyFont="0">
      <alignment horizontal="centerContinuous"/>
      <protection/>
    </xf>
    <xf numFmtId="0" fontId="6" fillId="0" borderId="3" applyFont="0">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1" fontId="6" fillId="0" borderId="3">
      <alignment horizontal="centerContinuous"/>
      <protection/>
    </xf>
    <xf numFmtId="0" fontId="6" fillId="0" borderId="3">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6">
      <alignment horizontal="centerContinuous"/>
      <protection/>
    </xf>
    <xf numFmtId="0" fontId="6" fillId="0" borderId="36">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0" fontId="6" fillId="0" borderId="36">
      <alignment horizontal="centerContinuous"/>
      <protection/>
    </xf>
    <xf numFmtId="9" fontId="6" fillId="0" borderId="0">
      <alignment horizontal="centerContinuous"/>
      <protection/>
    </xf>
    <xf numFmtId="0" fontId="14" fillId="0" borderId="48" applyAlignment="0">
      <protection/>
    </xf>
    <xf numFmtId="0" fontId="163" fillId="0" borderId="0" applyFill="0" applyBorder="0" applyProtection="0">
      <alignment horizontal="center" vertical="center"/>
    </xf>
    <xf numFmtId="0" fontId="164" fillId="0" borderId="0" applyBorder="0" applyProtection="0">
      <alignment vertical="center"/>
    </xf>
    <xf numFmtId="262" fontId="14" fillId="0" borderId="3" applyBorder="0" applyProtection="0">
      <alignment horizontal="right" vertical="center"/>
    </xf>
    <xf numFmtId="262" fontId="14" fillId="0" borderId="3" applyBorder="0" applyProtection="0">
      <alignment horizontal="right" vertical="center"/>
    </xf>
    <xf numFmtId="0" fontId="165" fillId="61" borderId="0" applyBorder="0" applyProtection="0">
      <alignment horizontal="centerContinuous" vertical="center"/>
    </xf>
    <xf numFmtId="0" fontId="165" fillId="62" borderId="3" applyBorder="0" applyProtection="0">
      <alignment horizontal="centerContinuous" vertical="center"/>
    </xf>
    <xf numFmtId="0" fontId="165" fillId="62" borderId="3" applyBorder="0" applyProtection="0">
      <alignment horizontal="centerContinuous" vertical="center"/>
    </xf>
    <xf numFmtId="0" fontId="166" fillId="0" borderId="0" applyNumberFormat="0" applyFill="0" applyBorder="0" applyProtection="0">
      <alignment horizontal="left"/>
    </xf>
    <xf numFmtId="0" fontId="77" fillId="0" borderId="0" applyNumberFormat="0" applyFill="0" applyBorder="0" applyProtection="0">
      <alignment horizontal="left"/>
    </xf>
    <xf numFmtId="0" fontId="163" fillId="0" borderId="0" applyFill="0" applyBorder="0" applyProtection="0">
      <alignment/>
    </xf>
    <xf numFmtId="0" fontId="95" fillId="0" borderId="0" applyNumberFormat="0" applyFill="0" applyBorder="0" applyProtection="0">
      <alignment/>
    </xf>
    <xf numFmtId="0" fontId="102" fillId="0" borderId="0" applyFill="0" applyBorder="0" applyProtection="0">
      <alignment horizontal="left"/>
    </xf>
    <xf numFmtId="0" fontId="167" fillId="0" borderId="0" applyFill="0" applyBorder="0" applyProtection="0">
      <alignment horizontal="left" vertical="top"/>
    </xf>
    <xf numFmtId="0" fontId="168" fillId="0" borderId="0" applyFill="0" applyBorder="0" applyProtection="0">
      <alignment horizontal="center" vertical="center"/>
    </xf>
    <xf numFmtId="0" fontId="144" fillId="0" borderId="0" applyFill="0" applyBorder="0" applyProtection="0">
      <alignment vertical="top"/>
    </xf>
    <xf numFmtId="0" fontId="4" fillId="0" borderId="0" applyFill="0" applyBorder="0" applyProtection="0">
      <alignment vertical="center"/>
    </xf>
    <xf numFmtId="0" fontId="6" fillId="0" borderId="0" applyFill="0" applyBorder="0" applyProtection="0">
      <alignment/>
    </xf>
    <xf numFmtId="0" fontId="207"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20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70" fillId="0" borderId="0" applyNumberFormat="0" applyFill="0" applyBorder="0" applyProtection="0">
      <alignment/>
    </xf>
    <xf numFmtId="0" fontId="170" fillId="0" borderId="0" applyNumberFormat="0" applyFill="0" applyBorder="0" applyProtection="0">
      <alignment/>
    </xf>
    <xf numFmtId="167" fontId="37" fillId="0" borderId="0">
      <alignment horizontal="left"/>
      <protection locked="0"/>
    </xf>
    <xf numFmtId="0" fontId="171" fillId="0" borderId="0" applyNumberFormat="0" applyFill="0" applyBorder="0" applyProtection="0">
      <alignment/>
    </xf>
    <xf numFmtId="0" fontId="171" fillId="0" borderId="0" applyNumberFormat="0" applyFill="0" applyBorder="0" applyProtection="0">
      <alignment/>
    </xf>
    <xf numFmtId="0" fontId="170" fillId="0" borderId="0" applyNumberFormat="0" applyFill="0" applyBorder="0" applyProtection="0">
      <alignment/>
    </xf>
    <xf numFmtId="0" fontId="170" fillId="0" borderId="0">
      <alignment/>
      <protection/>
    </xf>
    <xf numFmtId="49" fontId="59" fillId="0" borderId="0" applyFill="0" applyBorder="0" applyAlignment="0">
      <protection/>
    </xf>
    <xf numFmtId="316" fontId="5" fillId="0" borderId="0" applyFill="0" applyBorder="0" applyAlignment="0">
      <protection/>
    </xf>
    <xf numFmtId="316" fontId="5" fillId="0" borderId="0" applyFill="0" applyBorder="0" applyAlignment="0">
      <protection/>
    </xf>
    <xf numFmtId="0" fontId="172" fillId="0" borderId="0" applyAlignment="0">
      <protection/>
    </xf>
    <xf numFmtId="0" fontId="6" fillId="0" borderId="3" applyFont="0" applyBorder="0" applyAlignment="0">
      <protection/>
    </xf>
    <xf numFmtId="0" fontId="6" fillId="0" borderId="3" applyFont="0" applyBorder="0" applyAlignment="0">
      <protection/>
    </xf>
    <xf numFmtId="39" fontId="14" fillId="52" borderId="1" applyFont="0" applyFill="0" applyBorder="0" applyAlignment="0" applyProtection="0"/>
    <xf numFmtId="39" fontId="14" fillId="52" borderId="1" applyFont="0" applyFill="0" applyBorder="0" applyAlignment="0" applyProtection="0"/>
    <xf numFmtId="259" fontId="13" fillId="0" borderId="0" applyFont="0" applyFill="0" applyBorder="0" applyAlignment="0" applyProtection="0"/>
    <xf numFmtId="317" fontId="13" fillId="0" borderId="0" applyFont="0" applyFill="0" applyBorder="0" applyAlignment="0" applyProtection="0"/>
    <xf numFmtId="0" fontId="58" fillId="0" borderId="0" applyBorder="0" applyProtection="0">
      <alignment horizontal="right"/>
    </xf>
    <xf numFmtId="0" fontId="6" fillId="0" borderId="3" applyFont="0">
      <alignment horizontal="centerContinuous"/>
      <protection/>
    </xf>
    <xf numFmtId="0" fontId="6" fillId="0" borderId="3" applyFont="0">
      <alignment horizontal="centerContinuous"/>
      <protection/>
    </xf>
    <xf numFmtId="18" fontId="61" fillId="0" borderId="0" applyFon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151" fillId="0" borderId="3">
      <alignment horizontal="centerContinuous"/>
      <protection/>
    </xf>
    <xf numFmtId="0" fontId="151" fillId="0" borderId="3">
      <alignment horizontal="centerContinuous"/>
      <protection/>
    </xf>
    <xf numFmtId="0" fontId="173" fillId="0" borderId="0" applyNumberFormat="0" applyFill="0" applyBorder="0" applyAlignment="0" applyProtection="0"/>
    <xf numFmtId="318" fontId="174" fillId="0" borderId="3" applyFill="0" applyAlignment="0" applyProtection="0"/>
    <xf numFmtId="318" fontId="174" fillId="0" borderId="3" applyFill="0" applyAlignment="0" applyProtection="0"/>
    <xf numFmtId="235" fontId="7" fillId="0" borderId="0">
      <alignment horizontal="centerContinuous"/>
      <protection/>
    </xf>
    <xf numFmtId="235" fontId="175" fillId="0" borderId="49">
      <alignment horizontal="centerContinuous"/>
      <protection/>
    </xf>
    <xf numFmtId="235" fontId="175" fillId="0" borderId="49">
      <alignment horizontal="centerContinuous"/>
      <protection/>
    </xf>
    <xf numFmtId="235" fontId="176" fillId="0" borderId="0">
      <alignment horizontal="centerContinuous"/>
      <protection locked="0"/>
    </xf>
    <xf numFmtId="235" fontId="176" fillId="0" borderId="0">
      <alignment horizontal="left"/>
      <protection/>
    </xf>
    <xf numFmtId="232" fontId="177" fillId="0" borderId="0">
      <alignment horizontal="center"/>
      <protection/>
    </xf>
    <xf numFmtId="296" fontId="3" fillId="0" borderId="0" applyNumberFormat="0" applyFill="0" applyBorder="0" applyAlignment="0" applyProtection="0"/>
    <xf numFmtId="167" fontId="37" fillId="0" borderId="0">
      <alignment horizontal="left"/>
      <protection/>
    </xf>
    <xf numFmtId="0" fontId="178" fillId="63" borderId="0" applyNumberFormat="0" applyFont="0" applyFill="0" applyAlignment="0">
      <protection/>
    </xf>
    <xf numFmtId="0" fontId="209" fillId="0" borderId="0" applyNumberFormat="0" applyFill="0" applyBorder="0" applyAlignment="0" applyProtection="0"/>
    <xf numFmtId="0" fontId="210" fillId="0" borderId="50"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211" fillId="0" borderId="51"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93" fillId="0" borderId="26" applyNumberFormat="0" applyFill="0" applyAlignment="0" applyProtection="0"/>
    <xf numFmtId="0" fontId="212" fillId="0" borderId="52" applyNumberFormat="0" applyFill="0" applyAlignment="0" applyProtection="0"/>
    <xf numFmtId="0" fontId="98" fillId="0" borderId="27" applyNumberFormat="0" applyFill="0" applyAlignment="0" applyProtection="0"/>
    <xf numFmtId="0" fontId="98" fillId="0" borderId="27" applyNumberFormat="0" applyFill="0" applyAlignment="0" applyProtection="0"/>
    <xf numFmtId="0" fontId="98" fillId="0" borderId="27" applyNumberFormat="0" applyFill="0" applyAlignment="0" applyProtection="0"/>
    <xf numFmtId="0" fontId="98" fillId="0" borderId="27" applyNumberFormat="0" applyFill="0" applyAlignment="0" applyProtection="0"/>
    <xf numFmtId="0" fontId="212"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3" fontId="179" fillId="58" borderId="53">
      <alignment horizontal="center" vertical="justify" wrapText="1"/>
      <protection/>
    </xf>
    <xf numFmtId="10" fontId="102" fillId="0" borderId="7" applyNumberFormat="0">
      <alignment horizontal="center" wrapText="1"/>
      <protection/>
    </xf>
    <xf numFmtId="0" fontId="171" fillId="0" borderId="0">
      <alignment/>
      <protection/>
    </xf>
    <xf numFmtId="0" fontId="170" fillId="0" borderId="0">
      <alignment/>
      <protection/>
    </xf>
    <xf numFmtId="0" fontId="180" fillId="0" borderId="0">
      <alignment/>
      <protection/>
    </xf>
    <xf numFmtId="0" fontId="2" fillId="0" borderId="54" applyNumberFormat="0" applyFill="0" applyAlignment="0" applyProtection="0"/>
    <xf numFmtId="38" fontId="48" fillId="0" borderId="55" applyNumberFormat="0" applyFont="0" applyFill="0" applyAlignment="0" applyProtection="0"/>
    <xf numFmtId="38" fontId="48" fillId="0" borderId="55" applyNumberFormat="0" applyFont="0" applyFill="0" applyAlignment="0" applyProtection="0"/>
    <xf numFmtId="0" fontId="2" fillId="0" borderId="54" applyNumberFormat="0" applyFill="0" applyAlignment="0" applyProtection="0"/>
    <xf numFmtId="0" fontId="213" fillId="0" borderId="56" applyNumberFormat="0" applyFill="0" applyAlignment="0" applyProtection="0"/>
    <xf numFmtId="0" fontId="2" fillId="0" borderId="54" applyNumberFormat="0" applyFill="0" applyAlignment="0" applyProtection="0"/>
    <xf numFmtId="0" fontId="2" fillId="0" borderId="54" applyNumberFormat="0" applyFill="0" applyAlignment="0" applyProtection="0"/>
    <xf numFmtId="0" fontId="2" fillId="0" borderId="54" applyNumberFormat="0" applyFill="0" applyAlignment="0" applyProtection="0"/>
    <xf numFmtId="0" fontId="2" fillId="0" borderId="54" applyNumberFormat="0" applyFill="0" applyAlignment="0" applyProtection="0"/>
    <xf numFmtId="292" fontId="37" fillId="0" borderId="0">
      <alignment horizontal="right"/>
      <protection/>
    </xf>
    <xf numFmtId="0" fontId="6" fillId="0" borderId="0">
      <alignment horizontal="centerContinuous"/>
      <protection/>
    </xf>
    <xf numFmtId="240" fontId="14" fillId="0" borderId="0" applyFont="0" applyFill="0" applyBorder="0" applyAlignment="0" applyProtection="0"/>
    <xf numFmtId="228" fontId="14" fillId="0" borderId="0" applyFont="0" applyFill="0" applyBorder="0" applyAlignment="0" applyProtection="0"/>
    <xf numFmtId="319" fontId="16" fillId="0" borderId="0" applyBorder="0" applyProtection="0">
      <alignment horizontal="right"/>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238" fontId="12" fillId="0" borderId="0" applyFont="0" applyFill="0" applyBorder="0">
      <alignment horizontal="right"/>
      <protection/>
    </xf>
    <xf numFmtId="238" fontId="12" fillId="0" borderId="0" applyFont="0" applyFill="0" applyBorder="0">
      <alignment horizontal="right"/>
      <protection/>
    </xf>
    <xf numFmtId="238" fontId="12" fillId="0" borderId="0" applyFont="0" applyFill="0" applyBorder="0">
      <alignment horizontal="right"/>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0" fontId="6" fillId="0" borderId="0">
      <alignment horizontal="centerContinuous"/>
      <protection/>
    </xf>
    <xf numFmtId="20" fontId="48" fillId="0" borderId="0">
      <alignment/>
      <protection/>
    </xf>
    <xf numFmtId="0" fontId="14" fillId="64" borderId="0">
      <alignment/>
      <protection/>
    </xf>
    <xf numFmtId="0" fontId="181" fillId="64" borderId="0" applyFill="0">
      <alignment/>
      <protection/>
    </xf>
    <xf numFmtId="167" fontId="3" fillId="0" borderId="0">
      <alignment/>
      <protection/>
    </xf>
    <xf numFmtId="10" fontId="182" fillId="0" borderId="57" applyNumberFormat="0" applyFont="0" applyFill="0" applyAlignment="0" applyProtection="0"/>
    <xf numFmtId="0" fontId="14" fillId="0" borderId="0">
      <alignment/>
      <protection/>
    </xf>
    <xf numFmtId="0" fontId="183" fillId="0" borderId="0">
      <alignment vertical="top"/>
      <protection/>
    </xf>
    <xf numFmtId="320" fontId="184" fillId="0" borderId="0" applyNumberFormat="0">
      <alignment/>
      <protection/>
    </xf>
    <xf numFmtId="0" fontId="185" fillId="0" borderId="0">
      <alignment/>
      <protection/>
    </xf>
    <xf numFmtId="0" fontId="214" fillId="6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15" fillId="66"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44" fontId="0" fillId="0" borderId="0" applyFont="0" applyFill="0" applyBorder="0" applyAlignment="0" applyProtection="0"/>
    <xf numFmtId="321" fontId="5" fillId="0" borderId="0" applyFont="0" applyFill="0" applyBorder="0" applyAlignment="0" applyProtection="0"/>
    <xf numFmtId="260" fontId="14" fillId="0" borderId="0" applyFont="0" applyFill="0" applyBorder="0" applyAlignment="0" applyProtection="0"/>
    <xf numFmtId="322" fontId="3" fillId="0" borderId="0" applyFont="0" applyFill="0" applyBorder="0" applyAlignment="0" applyProtection="0"/>
    <xf numFmtId="42" fontId="0" fillId="0" borderId="0" applyFont="0" applyFill="0" applyBorder="0" applyAlignment="0" applyProtection="0"/>
    <xf numFmtId="297" fontId="14" fillId="0" borderId="0" applyFont="0" applyFill="0" applyBorder="0" applyAlignment="0" applyProtection="0"/>
    <xf numFmtId="297" fontId="14" fillId="0" borderId="0" applyFont="0" applyFill="0" applyBorder="0" applyAlignment="0" applyProtection="0"/>
    <xf numFmtId="297" fontId="14" fillId="0" borderId="0" applyFont="0" applyFill="0" applyBorder="0" applyAlignment="0" applyProtection="0"/>
    <xf numFmtId="323" fontId="14" fillId="0" borderId="0" applyFont="0" applyFill="0" applyBorder="0" applyAlignment="0" applyProtection="0"/>
    <xf numFmtId="322"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24" fontId="127" fillId="0" borderId="0" applyFont="0" applyFill="0" applyBorder="0" applyAlignment="0" applyProtection="0"/>
    <xf numFmtId="0" fontId="186" fillId="0" borderId="0">
      <alignment/>
      <protection/>
    </xf>
    <xf numFmtId="37" fontId="19" fillId="0" borderId="0">
      <alignment/>
      <protection/>
    </xf>
    <xf numFmtId="37" fontId="19" fillId="0" borderId="0">
      <alignment/>
      <protection/>
    </xf>
    <xf numFmtId="0" fontId="14" fillId="0" borderId="0">
      <alignment horizontal="center" textRotation="180"/>
      <protection/>
    </xf>
    <xf numFmtId="43" fontId="14" fillId="0" borderId="0" applyFont="0" applyFill="0" applyBorder="0" applyAlignment="0" applyProtection="0"/>
    <xf numFmtId="228" fontId="14" fillId="0" borderId="0" applyFont="0" applyFill="0" applyBorder="0" applyAlignment="0" applyProtection="0"/>
    <xf numFmtId="43" fontId="1" fillId="0" borderId="0" applyFont="0" applyFill="0" applyBorder="0" applyAlignment="0" applyProtection="0"/>
    <xf numFmtId="0" fontId="5" fillId="0" borderId="0">
      <alignment/>
      <protection/>
    </xf>
    <xf numFmtId="260" fontId="59" fillId="0" borderId="0" applyFont="0" applyFill="0" applyBorder="0" applyAlignment="0" applyProtection="0"/>
    <xf numFmtId="324" fontId="59" fillId="0" borderId="0" applyFont="0" applyFill="0" applyBorder="0" applyAlignment="0" applyProtection="0"/>
    <xf numFmtId="0" fontId="169" fillId="0" borderId="0" applyNumberFormat="0" applyFill="0" applyBorder="0" applyAlignment="0" applyProtection="0"/>
    <xf numFmtId="0" fontId="58" fillId="0" borderId="0" applyNumberFormat="0" applyFont="0" applyFill="0" applyBorder="0" applyAlignment="0" applyProtection="0"/>
    <xf numFmtId="1" fontId="13" fillId="0" borderId="0">
      <alignment horizontal="righ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265" fontId="5" fillId="0" borderId="0" applyFont="0" applyFill="0" applyBorder="0" applyProtection="0">
      <alignment horizontal="right"/>
    </xf>
    <xf numFmtId="325" fontId="35" fillId="0" borderId="0" applyFont="0" applyFill="0" applyBorder="0" applyAlignment="0" applyProtection="0"/>
    <xf numFmtId="0" fontId="6" fillId="0" borderId="0">
      <alignment horizontal="centerContinuous"/>
      <protection/>
    </xf>
    <xf numFmtId="9"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0" fontId="25" fillId="0" borderId="0">
      <alignment horizontal="left"/>
      <protection/>
    </xf>
    <xf numFmtId="326" fontId="129" fillId="0" borderId="0" applyFont="0" applyFill="0" applyBorder="0" applyAlignment="0" applyProtection="0"/>
    <xf numFmtId="289" fontId="129" fillId="0" borderId="0" applyFont="0" applyFill="0" applyBorder="0" applyAlignment="0" applyProtection="0"/>
    <xf numFmtId="327" fontId="14" fillId="0" borderId="0" applyFont="0" applyFill="0" applyBorder="0" applyAlignment="0" applyProtection="0"/>
    <xf numFmtId="328" fontId="14" fillId="0" borderId="0" applyFont="0" applyFill="0" applyBorder="0" applyAlignment="0" applyProtection="0"/>
    <xf numFmtId="0" fontId="14" fillId="0" borderId="0">
      <alignment/>
      <protection/>
    </xf>
    <xf numFmtId="329" fontId="14" fillId="0" borderId="0" applyFont="0" applyFill="0" applyBorder="0" applyAlignment="0" applyProtection="0"/>
    <xf numFmtId="330" fontId="14" fillId="0" borderId="0" applyFont="0" applyFill="0" applyBorder="0" applyAlignment="0" applyProtection="0"/>
    <xf numFmtId="0" fontId="130" fillId="0" borderId="0">
      <alignment/>
      <protection/>
    </xf>
  </cellStyleXfs>
  <cellXfs count="266">
    <xf numFmtId="0" fontId="0" fillId="0" borderId="0" xfId="0" applyFont="1" applyAlignment="1">
      <alignment/>
    </xf>
    <xf numFmtId="0" fontId="0" fillId="0" borderId="0" xfId="0" applyAlignment="1">
      <alignment/>
    </xf>
    <xf numFmtId="331" fontId="216" fillId="67" borderId="1" xfId="1126" applyNumberFormat="1" applyFont="1" applyFill="1" applyBorder="1" applyAlignment="1">
      <alignment horizontal="left" vertical="center"/>
    </xf>
    <xf numFmtId="331" fontId="216" fillId="67" borderId="1" xfId="1126" applyNumberFormat="1" applyFont="1" applyFill="1" applyBorder="1" applyAlignment="1">
      <alignment horizontal="center" vertical="center"/>
    </xf>
    <xf numFmtId="0" fontId="213" fillId="68" borderId="1" xfId="0" applyFont="1" applyFill="1" applyBorder="1" applyAlignment="1">
      <alignment horizontal="left" vertical="center" wrapText="1"/>
    </xf>
    <xf numFmtId="0" fontId="216" fillId="69" borderId="1" xfId="0" applyFont="1" applyFill="1" applyBorder="1" applyAlignment="1">
      <alignment horizontal="left" vertical="center" wrapText="1"/>
    </xf>
    <xf numFmtId="5" fontId="216" fillId="69" borderId="1" xfId="1126" applyNumberFormat="1" applyFont="1" applyFill="1" applyBorder="1" applyAlignment="1">
      <alignment horizontal="right" vertical="center" wrapText="1"/>
    </xf>
    <xf numFmtId="5" fontId="217" fillId="68" borderId="1" xfId="0" applyNumberFormat="1" applyFont="1" applyFill="1" applyBorder="1" applyAlignment="1">
      <alignment horizontal="right" vertical="center"/>
    </xf>
    <xf numFmtId="0" fontId="0" fillId="68" borderId="1" xfId="0" applyFont="1" applyFill="1" applyBorder="1" applyAlignment="1">
      <alignment horizontal="left"/>
    </xf>
    <xf numFmtId="0" fontId="216" fillId="68" borderId="1" xfId="0" applyFont="1" applyFill="1" applyBorder="1" applyAlignment="1">
      <alignment horizontal="left" vertical="center"/>
    </xf>
    <xf numFmtId="3" fontId="192" fillId="68" borderId="1" xfId="0" applyNumberFormat="1" applyFont="1" applyFill="1" applyBorder="1" applyAlignment="1">
      <alignment horizontal="center" vertical="center" wrapText="1"/>
    </xf>
    <xf numFmtId="0" fontId="193" fillId="68" borderId="1" xfId="0" applyFont="1" applyFill="1" applyBorder="1" applyAlignment="1">
      <alignment horizontal="center" vertical="center" wrapText="1"/>
    </xf>
    <xf numFmtId="3" fontId="193" fillId="31" borderId="1" xfId="0" applyNumberFormat="1" applyFont="1" applyFill="1" applyBorder="1" applyAlignment="1" applyProtection="1">
      <alignment horizontal="right" vertical="center" wrapText="1"/>
      <protection locked="0"/>
    </xf>
    <xf numFmtId="5" fontId="193" fillId="31" borderId="1" xfId="1126" applyNumberFormat="1" applyFont="1" applyFill="1" applyBorder="1" applyAlignment="1" applyProtection="1">
      <alignment vertical="center" wrapText="1"/>
      <protection locked="0"/>
    </xf>
    <xf numFmtId="5" fontId="193" fillId="0" borderId="1" xfId="0" applyNumberFormat="1" applyFont="1" applyFill="1" applyBorder="1" applyAlignment="1">
      <alignment horizontal="right" vertical="center" wrapText="1"/>
    </xf>
    <xf numFmtId="5" fontId="189" fillId="0" borderId="1" xfId="0" applyNumberFormat="1" applyFont="1" applyFill="1" applyBorder="1" applyAlignment="1">
      <alignment horizontal="right" vertical="center" wrapText="1"/>
    </xf>
    <xf numFmtId="3" fontId="192" fillId="68" borderId="1" xfId="0" applyNumberFormat="1" applyFont="1" applyFill="1" applyBorder="1" applyAlignment="1">
      <alignment horizontal="right" vertical="center" wrapText="1"/>
    </xf>
    <xf numFmtId="5" fontId="0" fillId="0" borderId="1" xfId="0" applyNumberFormat="1" applyFont="1" applyBorder="1" applyAlignment="1">
      <alignment/>
    </xf>
    <xf numFmtId="5" fontId="213" fillId="0" borderId="1" xfId="0" applyNumberFormat="1" applyFont="1" applyBorder="1" applyAlignment="1">
      <alignment horizontal="right"/>
    </xf>
    <xf numFmtId="3" fontId="192" fillId="68" borderId="0" xfId="0" applyNumberFormat="1" applyFont="1" applyFill="1" applyBorder="1" applyAlignment="1">
      <alignment horizontal="right" vertical="center" wrapText="1"/>
    </xf>
    <xf numFmtId="0" fontId="0" fillId="0" borderId="0" xfId="0" applyFont="1" applyBorder="1" applyAlignment="1">
      <alignment/>
    </xf>
    <xf numFmtId="3" fontId="213" fillId="0" borderId="0" xfId="0" applyNumberFormat="1" applyFont="1" applyBorder="1" applyAlignment="1">
      <alignment horizontal="right"/>
    </xf>
    <xf numFmtId="0" fontId="213" fillId="0" borderId="1" xfId="0" applyFont="1" applyBorder="1" applyAlignment="1">
      <alignment horizontal="center"/>
    </xf>
    <xf numFmtId="3" fontId="193" fillId="68" borderId="1" xfId="0" applyNumberFormat="1" applyFont="1" applyFill="1" applyBorder="1" applyAlignment="1">
      <alignment horizontal="right" vertical="center" wrapText="1"/>
    </xf>
    <xf numFmtId="298" fontId="0" fillId="31" borderId="1" xfId="0" applyNumberFormat="1" applyFont="1" applyFill="1" applyBorder="1" applyAlignment="1" applyProtection="1">
      <alignment horizontal="center" vertical="center"/>
      <protection locked="0"/>
    </xf>
    <xf numFmtId="298" fontId="213" fillId="0" borderId="1" xfId="0" applyNumberFormat="1" applyFont="1" applyBorder="1" applyAlignment="1">
      <alignment horizontal="center" vertical="center"/>
    </xf>
    <xf numFmtId="0" fontId="194" fillId="68" borderId="0" xfId="0" applyFont="1" applyFill="1" applyAlignment="1">
      <alignment/>
    </xf>
    <xf numFmtId="0" fontId="194" fillId="68" borderId="0" xfId="0" applyFont="1" applyFill="1" applyAlignment="1">
      <alignment horizontal="center"/>
    </xf>
    <xf numFmtId="0" fontId="194" fillId="68" borderId="0" xfId="0" applyFont="1" applyFill="1" applyAlignment="1">
      <alignment vertical="center"/>
    </xf>
    <xf numFmtId="43" fontId="194" fillId="68" borderId="0" xfId="1126" applyFont="1" applyFill="1" applyAlignment="1">
      <alignment/>
    </xf>
    <xf numFmtId="3" fontId="193" fillId="70" borderId="1" xfId="0" applyNumberFormat="1" applyFont="1" applyFill="1" applyBorder="1" applyAlignment="1" applyProtection="1">
      <alignment horizontal="right" vertical="center" wrapText="1"/>
      <protection locked="0"/>
    </xf>
    <xf numFmtId="5" fontId="193" fillId="70" borderId="1" xfId="1126" applyNumberFormat="1" applyFont="1" applyFill="1" applyBorder="1" applyAlignment="1" applyProtection="1">
      <alignment vertical="center" wrapText="1"/>
      <protection locked="0"/>
    </xf>
    <xf numFmtId="0" fontId="0" fillId="0" borderId="0" xfId="0" applyAlignment="1">
      <alignment vertical="top" wrapText="1"/>
    </xf>
    <xf numFmtId="0" fontId="213" fillId="0" borderId="58" xfId="0" applyFont="1" applyBorder="1" applyAlignment="1">
      <alignment/>
    </xf>
    <xf numFmtId="0" fontId="0" fillId="0" borderId="58" xfId="0" applyBorder="1" applyAlignment="1">
      <alignment/>
    </xf>
    <xf numFmtId="0" fontId="0" fillId="0" borderId="58" xfId="0" applyBorder="1" applyAlignment="1">
      <alignment vertical="top" wrapText="1"/>
    </xf>
    <xf numFmtId="0" fontId="0" fillId="0" borderId="59" xfId="0" applyBorder="1" applyAlignment="1">
      <alignment/>
    </xf>
    <xf numFmtId="0" fontId="202" fillId="70" borderId="60" xfId="0" applyFont="1" applyFill="1" applyBorder="1" applyAlignment="1">
      <alignment horizontal="center" vertical="center"/>
    </xf>
    <xf numFmtId="0" fontId="0" fillId="0" borderId="61" xfId="0" applyBorder="1" applyAlignment="1">
      <alignment/>
    </xf>
    <xf numFmtId="9" fontId="0" fillId="0" borderId="62" xfId="0" applyNumberFormat="1" applyBorder="1" applyAlignment="1">
      <alignment/>
    </xf>
    <xf numFmtId="0" fontId="0" fillId="0" borderId="63" xfId="0" applyBorder="1" applyAlignment="1">
      <alignment/>
    </xf>
    <xf numFmtId="0" fontId="0" fillId="0" borderId="64" xfId="0" applyBorder="1" applyAlignment="1">
      <alignment/>
    </xf>
    <xf numFmtId="0" fontId="216" fillId="71" borderId="60" xfId="0" applyFont="1" applyFill="1" applyBorder="1" applyAlignment="1" applyProtection="1">
      <alignment horizontal="center" vertical="center"/>
      <protection locked="0"/>
    </xf>
    <xf numFmtId="0" fontId="0" fillId="0" borderId="2" xfId="0" applyBorder="1" applyAlignment="1">
      <alignment/>
    </xf>
    <xf numFmtId="0" fontId="202" fillId="70" borderId="60" xfId="0" applyFont="1" applyFill="1" applyBorder="1" applyAlignment="1">
      <alignment horizontal="center" vertical="center" wrapText="1"/>
    </xf>
    <xf numFmtId="0" fontId="0" fillId="0" borderId="65" xfId="0" applyBorder="1" applyAlignment="1">
      <alignment wrapText="1"/>
    </xf>
    <xf numFmtId="0" fontId="0" fillId="0" borderId="62" xfId="0" applyBorder="1" applyAlignment="1">
      <alignment/>
    </xf>
    <xf numFmtId="0" fontId="0" fillId="0" borderId="60" xfId="0" applyBorder="1" applyAlignment="1">
      <alignment/>
    </xf>
    <xf numFmtId="0" fontId="0" fillId="0" borderId="61" xfId="0" applyBorder="1" applyAlignment="1">
      <alignment vertical="top" wrapText="1"/>
    </xf>
    <xf numFmtId="0" fontId="213" fillId="0" borderId="2" xfId="0" applyFont="1" applyBorder="1" applyAlignment="1">
      <alignment/>
    </xf>
    <xf numFmtId="9" fontId="0" fillId="0" borderId="2" xfId="1617" applyFont="1" applyBorder="1" applyAlignment="1">
      <alignment/>
    </xf>
    <xf numFmtId="0" fontId="0" fillId="0" borderId="2" xfId="0" applyBorder="1" applyAlignment="1">
      <alignment/>
    </xf>
    <xf numFmtId="0" fontId="0" fillId="31" borderId="2" xfId="0" applyFill="1" applyBorder="1" applyAlignment="1">
      <alignment vertical="center"/>
    </xf>
    <xf numFmtId="0" fontId="0" fillId="0" borderId="2" xfId="0" applyBorder="1" applyAlignment="1">
      <alignment vertical="center"/>
    </xf>
    <xf numFmtId="0" fontId="0" fillId="0" borderId="66" xfId="0" applyFill="1" applyBorder="1" applyAlignment="1">
      <alignment vertical="center"/>
    </xf>
    <xf numFmtId="0" fontId="0" fillId="0" borderId="66" xfId="0" applyBorder="1" applyAlignment="1">
      <alignment vertical="center"/>
    </xf>
    <xf numFmtId="0" fontId="0" fillId="0" borderId="66" xfId="0" applyBorder="1" applyAlignment="1">
      <alignment/>
    </xf>
    <xf numFmtId="0" fontId="0" fillId="71" borderId="2" xfId="0" applyFill="1" applyBorder="1" applyAlignment="1">
      <alignment vertical="center"/>
    </xf>
    <xf numFmtId="0" fontId="0" fillId="70" borderId="2" xfId="0" applyFill="1" applyBorder="1" applyAlignment="1">
      <alignment vertical="center"/>
    </xf>
    <xf numFmtId="331" fontId="199" fillId="72" borderId="1" xfId="1126" applyNumberFormat="1" applyFont="1" applyFill="1" applyBorder="1" applyAlignment="1">
      <alignment horizontal="left" vertical="center" wrapText="1"/>
    </xf>
    <xf numFmtId="3" fontId="199" fillId="72" borderId="1" xfId="1126" applyNumberFormat="1" applyFont="1" applyFill="1" applyBorder="1" applyAlignment="1">
      <alignment horizontal="right" vertical="center" wrapText="1"/>
    </xf>
    <xf numFmtId="331" fontId="0" fillId="68" borderId="0" xfId="1126" applyNumberFormat="1" applyFont="1" applyFill="1" applyAlignment="1">
      <alignment/>
    </xf>
    <xf numFmtId="0" fontId="0" fillId="68" borderId="0" xfId="0" applyFont="1" applyFill="1" applyAlignment="1">
      <alignment/>
    </xf>
    <xf numFmtId="3" fontId="0" fillId="68" borderId="1" xfId="0" applyNumberFormat="1" applyFont="1" applyFill="1" applyBorder="1" applyAlignment="1">
      <alignment horizontal="right" vertical="center"/>
    </xf>
    <xf numFmtId="3" fontId="217" fillId="68" borderId="1" xfId="1126" applyNumberFormat="1" applyFont="1" applyFill="1" applyBorder="1" applyAlignment="1">
      <alignment horizontal="right" vertical="center"/>
    </xf>
    <xf numFmtId="3" fontId="217" fillId="68" borderId="1" xfId="0" applyNumberFormat="1" applyFont="1" applyFill="1" applyBorder="1" applyAlignment="1">
      <alignment horizontal="right" vertical="center"/>
    </xf>
    <xf numFmtId="3" fontId="189" fillId="68" borderId="1" xfId="0" applyNumberFormat="1" applyFont="1" applyFill="1" applyBorder="1" applyAlignment="1">
      <alignment horizontal="right" vertical="center"/>
    </xf>
    <xf numFmtId="0" fontId="217" fillId="68" borderId="0" xfId="0" applyFont="1" applyFill="1" applyAlignment="1">
      <alignment/>
    </xf>
    <xf numFmtId="3" fontId="0" fillId="68" borderId="1" xfId="1126" applyNumberFormat="1" applyFont="1" applyFill="1" applyBorder="1" applyAlignment="1">
      <alignment horizontal="right" vertical="center"/>
    </xf>
    <xf numFmtId="0" fontId="213" fillId="68" borderId="1" xfId="0" applyFont="1" applyFill="1" applyBorder="1" applyAlignment="1">
      <alignment horizontal="left" vertical="center"/>
    </xf>
    <xf numFmtId="0" fontId="217" fillId="68" borderId="1" xfId="0" applyFont="1" applyFill="1" applyBorder="1" applyAlignment="1">
      <alignment horizontal="left"/>
    </xf>
    <xf numFmtId="331" fontId="216" fillId="68" borderId="0" xfId="1126" applyNumberFormat="1" applyFont="1" applyFill="1" applyAlignment="1">
      <alignment/>
    </xf>
    <xf numFmtId="0" fontId="216" fillId="68" borderId="0" xfId="0" applyFont="1" applyFill="1" applyAlignment="1">
      <alignment/>
    </xf>
    <xf numFmtId="0" fontId="216" fillId="68" borderId="0" xfId="0" applyFont="1" applyFill="1" applyAlignment="1">
      <alignment horizontal="center" vertical="center"/>
    </xf>
    <xf numFmtId="331" fontId="217" fillId="68" borderId="0" xfId="0" applyNumberFormat="1" applyFont="1" applyFill="1" applyAlignment="1">
      <alignment/>
    </xf>
    <xf numFmtId="0" fontId="0" fillId="68" borderId="0" xfId="0" applyFont="1" applyFill="1" applyAlignment="1">
      <alignment horizontal="left"/>
    </xf>
    <xf numFmtId="3" fontId="0" fillId="68" borderId="0" xfId="0" applyNumberFormat="1" applyFont="1" applyFill="1" applyAlignment="1">
      <alignment horizontal="right" vertical="center"/>
    </xf>
    <xf numFmtId="0" fontId="0" fillId="68" borderId="0" xfId="0" applyFont="1" applyFill="1" applyAlignment="1">
      <alignment horizontal="right" vertical="center"/>
    </xf>
    <xf numFmtId="0" fontId="0" fillId="68" borderId="0" xfId="0" applyFont="1" applyFill="1" applyAlignment="1">
      <alignment horizontal="right"/>
    </xf>
    <xf numFmtId="0" fontId="0" fillId="0" borderId="0" xfId="0" applyFont="1" applyAlignment="1">
      <alignment/>
    </xf>
    <xf numFmtId="0" fontId="2" fillId="0" borderId="1" xfId="1446" applyFont="1" applyFill="1" applyBorder="1" applyAlignment="1">
      <alignment horizontal="center" vertical="center" wrapText="1"/>
      <protection/>
    </xf>
    <xf numFmtId="0" fontId="1" fillId="0" borderId="1" xfId="1446" applyFont="1" applyFill="1" applyBorder="1" applyAlignment="1">
      <alignment horizontal="center" vertical="center" wrapText="1"/>
      <protection/>
    </xf>
    <xf numFmtId="0" fontId="1" fillId="0" borderId="0" xfId="1446" applyFont="1" applyFill="1" applyBorder="1" applyAlignment="1">
      <alignment vertical="center" wrapText="1"/>
      <protection/>
    </xf>
    <xf numFmtId="5" fontId="1" fillId="31" borderId="1" xfId="1146" applyNumberFormat="1" applyFont="1" applyFill="1" applyBorder="1" applyAlignment="1" applyProtection="1">
      <alignment horizontal="center" vertical="center" wrapText="1"/>
      <protection locked="0"/>
    </xf>
    <xf numFmtId="0" fontId="1" fillId="0" borderId="0" xfId="1446" applyFont="1" applyFill="1" applyBorder="1" applyAlignment="1">
      <alignment horizontal="center" vertical="center" wrapText="1"/>
      <protection/>
    </xf>
    <xf numFmtId="3" fontId="1" fillId="0" borderId="0" xfId="1446" applyNumberFormat="1" applyFont="1" applyFill="1" applyBorder="1" applyAlignment="1">
      <alignment vertical="center" wrapText="1"/>
      <protection/>
    </xf>
    <xf numFmtId="3" fontId="1" fillId="0" borderId="0" xfId="1446" applyNumberFormat="1" applyFont="1" applyFill="1" applyBorder="1" applyAlignment="1">
      <alignment horizontal="center" vertical="center" wrapText="1"/>
      <protection/>
    </xf>
    <xf numFmtId="332" fontId="1" fillId="0" borderId="1" xfId="1446" applyNumberFormat="1" applyFont="1" applyFill="1" applyBorder="1" applyAlignment="1">
      <alignment horizontal="center" vertical="center" wrapText="1"/>
      <protection/>
    </xf>
    <xf numFmtId="0" fontId="1" fillId="0" borderId="1" xfId="1446" applyFont="1" applyFill="1" applyBorder="1" applyAlignment="1">
      <alignment horizontal="right" vertical="center" wrapText="1"/>
      <protection/>
    </xf>
    <xf numFmtId="5" fontId="1" fillId="0" borderId="1" xfId="1146" applyNumberFormat="1" applyFont="1" applyFill="1" applyBorder="1" applyAlignment="1">
      <alignment horizontal="center" vertical="center" wrapText="1"/>
    </xf>
    <xf numFmtId="0" fontId="2" fillId="0" borderId="1" xfId="1446" applyFont="1" applyFill="1" applyBorder="1" applyAlignment="1">
      <alignment horizontal="right" vertical="center" wrapText="1"/>
      <protection/>
    </xf>
    <xf numFmtId="5" fontId="2" fillId="0" borderId="45" xfId="1146" applyNumberFormat="1" applyFont="1" applyFill="1" applyBorder="1" applyAlignment="1">
      <alignment horizontal="center" vertical="center" wrapText="1"/>
    </xf>
    <xf numFmtId="0" fontId="2" fillId="0" borderId="0" xfId="1446" applyFont="1" applyFill="1" applyBorder="1" applyAlignment="1">
      <alignment horizontal="center" vertical="center" wrapText="1"/>
      <protection/>
    </xf>
    <xf numFmtId="0" fontId="2" fillId="0" borderId="67" xfId="1446" applyFont="1" applyFill="1" applyBorder="1" applyAlignment="1">
      <alignment horizontal="center" vertical="center" wrapText="1"/>
      <protection/>
    </xf>
    <xf numFmtId="0" fontId="1" fillId="31" borderId="1" xfId="1446" applyFont="1" applyFill="1" applyBorder="1" applyAlignment="1" applyProtection="1">
      <alignment horizontal="center" vertical="center" wrapText="1"/>
      <protection locked="0"/>
    </xf>
    <xf numFmtId="10" fontId="1" fillId="31" borderId="1" xfId="1446" applyNumberFormat="1" applyFont="1" applyFill="1" applyBorder="1" applyAlignment="1" applyProtection="1">
      <alignment horizontal="center" vertical="center" wrapText="1"/>
      <protection locked="0"/>
    </xf>
    <xf numFmtId="10" fontId="1" fillId="0" borderId="1" xfId="1446" applyNumberFormat="1" applyFont="1" applyFill="1" applyBorder="1" applyAlignment="1">
      <alignment horizontal="center" vertical="center" wrapText="1"/>
      <protection/>
    </xf>
    <xf numFmtId="0" fontId="2" fillId="0" borderId="68" xfId="1446" applyFont="1" applyFill="1" applyBorder="1" applyAlignment="1">
      <alignment horizontal="center" vertical="center" wrapText="1"/>
      <protection/>
    </xf>
    <xf numFmtId="0" fontId="2" fillId="0" borderId="69" xfId="1446" applyFont="1" applyFill="1" applyBorder="1" applyAlignment="1">
      <alignment horizontal="center" vertical="center" wrapText="1"/>
      <protection/>
    </xf>
    <xf numFmtId="3" fontId="2" fillId="0" borderId="69" xfId="1446" applyNumberFormat="1" applyFont="1" applyFill="1" applyBorder="1" applyAlignment="1">
      <alignment horizontal="center" vertical="center" wrapText="1"/>
      <protection/>
    </xf>
    <xf numFmtId="3" fontId="2" fillId="0" borderId="70" xfId="1446" applyNumberFormat="1" applyFont="1" applyFill="1" applyBorder="1" applyAlignment="1">
      <alignment horizontal="center" vertical="center" wrapText="1"/>
      <protection/>
    </xf>
    <xf numFmtId="0" fontId="1" fillId="0" borderId="71" xfId="1446" applyFont="1" applyFill="1" applyBorder="1" applyAlignment="1">
      <alignment horizontal="center" vertical="center" wrapText="1"/>
      <protection/>
    </xf>
    <xf numFmtId="5" fontId="1" fillId="0" borderId="1" xfId="1446" applyNumberFormat="1" applyFont="1" applyFill="1" applyBorder="1" applyAlignment="1">
      <alignment horizontal="center" vertical="center" wrapText="1"/>
      <protection/>
    </xf>
    <xf numFmtId="5" fontId="1" fillId="0" borderId="72" xfId="1446" applyNumberFormat="1" applyFont="1" applyFill="1" applyBorder="1" applyAlignment="1">
      <alignment horizontal="center" vertical="center" wrapText="1"/>
      <protection/>
    </xf>
    <xf numFmtId="0" fontId="1" fillId="0" borderId="73" xfId="1446" applyFont="1" applyFill="1" applyBorder="1" applyAlignment="1">
      <alignment horizontal="center" vertical="center" wrapText="1"/>
      <protection/>
    </xf>
    <xf numFmtId="332" fontId="1" fillId="0" borderId="74" xfId="1446" applyNumberFormat="1" applyFont="1" applyFill="1" applyBorder="1" applyAlignment="1">
      <alignment horizontal="center" vertical="center" wrapText="1"/>
      <protection/>
    </xf>
    <xf numFmtId="5" fontId="1" fillId="0" borderId="74" xfId="1446" applyNumberFormat="1" applyFont="1" applyFill="1" applyBorder="1" applyAlignment="1">
      <alignment horizontal="center" vertical="center" wrapText="1"/>
      <protection/>
    </xf>
    <xf numFmtId="5" fontId="1" fillId="0" borderId="74" xfId="1146" applyNumberFormat="1" applyFont="1" applyFill="1" applyBorder="1" applyAlignment="1">
      <alignment horizontal="center" vertical="center" wrapText="1"/>
    </xf>
    <xf numFmtId="5" fontId="1" fillId="0" borderId="75" xfId="1446" applyNumberFormat="1" applyFont="1" applyFill="1" applyBorder="1" applyAlignment="1">
      <alignment horizontal="center" vertical="center" wrapText="1"/>
      <protection/>
    </xf>
    <xf numFmtId="0" fontId="0" fillId="0" borderId="58" xfId="0" applyBorder="1" applyAlignment="1">
      <alignment vertical="center"/>
    </xf>
    <xf numFmtId="0" fontId="0" fillId="68" borderId="58" xfId="0" applyFill="1" applyBorder="1" applyAlignment="1">
      <alignment/>
    </xf>
    <xf numFmtId="0" fontId="0" fillId="0" borderId="58" xfId="0" applyFont="1" applyFill="1" applyBorder="1" applyAlignment="1">
      <alignment vertical="center" wrapText="1"/>
    </xf>
    <xf numFmtId="0" fontId="0" fillId="0" borderId="61" xfId="0" applyBorder="1" applyAlignment="1">
      <alignment vertical="center"/>
    </xf>
    <xf numFmtId="0" fontId="213" fillId="0" borderId="76" xfId="0" applyFont="1" applyBorder="1" applyAlignment="1">
      <alignment horizontal="center" vertical="center"/>
    </xf>
    <xf numFmtId="0" fontId="0" fillId="0" borderId="77" xfId="0" applyBorder="1" applyAlignment="1">
      <alignment vertical="center"/>
    </xf>
    <xf numFmtId="0" fontId="0" fillId="0" borderId="78" xfId="0" applyBorder="1" applyAlignment="1">
      <alignment vertical="center"/>
    </xf>
    <xf numFmtId="0" fontId="0" fillId="68" borderId="59" xfId="0"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31" borderId="81" xfId="0" applyFill="1" applyBorder="1" applyAlignment="1">
      <alignment vertical="center"/>
    </xf>
    <xf numFmtId="0" fontId="0" fillId="0" borderId="81" xfId="0" applyFill="1" applyBorder="1" applyAlignment="1">
      <alignment vertical="center"/>
    </xf>
    <xf numFmtId="0" fontId="0" fillId="71" borderId="81" xfId="0" applyFill="1" applyBorder="1" applyAlignment="1">
      <alignment vertical="center"/>
    </xf>
    <xf numFmtId="0" fontId="0" fillId="0" borderId="82" xfId="0" applyBorder="1" applyAlignment="1">
      <alignment vertical="center"/>
    </xf>
    <xf numFmtId="0" fontId="0" fillId="70" borderId="83" xfId="0" applyFill="1" applyBorder="1" applyAlignment="1">
      <alignment vertical="center"/>
    </xf>
    <xf numFmtId="0" fontId="0" fillId="0" borderId="81" xfId="0" applyBorder="1" applyAlignment="1">
      <alignment/>
    </xf>
    <xf numFmtId="0" fontId="213" fillId="0" borderId="82" xfId="0" applyFont="1" applyFill="1" applyBorder="1" applyAlignment="1">
      <alignment vertical="center" wrapText="1"/>
    </xf>
    <xf numFmtId="0" fontId="0" fillId="0" borderId="83" xfId="0" applyBorder="1" applyAlignment="1">
      <alignment/>
    </xf>
    <xf numFmtId="0" fontId="213" fillId="0" borderId="1" xfId="0" applyFont="1" applyBorder="1" applyAlignment="1">
      <alignment horizontal="center"/>
    </xf>
    <xf numFmtId="0" fontId="0" fillId="0" borderId="84" xfId="0" applyBorder="1" applyAlignment="1">
      <alignment vertical="center"/>
    </xf>
    <xf numFmtId="0" fontId="0" fillId="0" borderId="76" xfId="0" applyBorder="1" applyAlignment="1">
      <alignment/>
    </xf>
    <xf numFmtId="0" fontId="213" fillId="0" borderId="77" xfId="0" applyFont="1" applyBorder="1" applyAlignment="1">
      <alignment horizontal="center"/>
    </xf>
    <xf numFmtId="0" fontId="0" fillId="0" borderId="78" xfId="0" applyBorder="1" applyAlignment="1">
      <alignment/>
    </xf>
    <xf numFmtId="0" fontId="0" fillId="68" borderId="58" xfId="0" applyFont="1" applyFill="1" applyBorder="1" applyAlignment="1">
      <alignment vertical="center" wrapText="1"/>
    </xf>
    <xf numFmtId="331" fontId="216" fillId="68" borderId="58" xfId="1126" applyNumberFormat="1" applyFont="1" applyFill="1" applyBorder="1" applyAlignment="1">
      <alignment vertical="center" wrapText="1"/>
    </xf>
    <xf numFmtId="331" fontId="0" fillId="68" borderId="58" xfId="0" applyNumberFormat="1" applyFont="1" applyFill="1" applyBorder="1" applyAlignment="1">
      <alignment vertical="center" wrapText="1"/>
    </xf>
    <xf numFmtId="331" fontId="216" fillId="67" borderId="1" xfId="1126" applyNumberFormat="1" applyFont="1" applyFill="1" applyBorder="1" applyAlignment="1">
      <alignment horizontal="left" vertical="center"/>
    </xf>
    <xf numFmtId="331" fontId="218" fillId="67" borderId="1" xfId="1126" applyNumberFormat="1" applyFont="1" applyFill="1" applyBorder="1" applyAlignment="1">
      <alignment horizontal="center" vertical="center" wrapText="1"/>
    </xf>
    <xf numFmtId="331" fontId="216" fillId="67" borderId="1" xfId="1126" applyNumberFormat="1" applyFont="1" applyFill="1" applyBorder="1" applyAlignment="1">
      <alignment horizontal="center" vertical="center"/>
    </xf>
    <xf numFmtId="0" fontId="217" fillId="68" borderId="1" xfId="0" applyFont="1" applyFill="1" applyBorder="1" applyAlignment="1">
      <alignment horizontal="left" vertical="center" wrapText="1"/>
    </xf>
    <xf numFmtId="0" fontId="217" fillId="71" borderId="1" xfId="0" applyFont="1" applyFill="1" applyBorder="1" applyAlignment="1" applyProtection="1">
      <alignment vertical="center"/>
      <protection locked="0"/>
    </xf>
    <xf numFmtId="5" fontId="217" fillId="68" borderId="1" xfId="1126" applyNumberFormat="1" applyFont="1" applyFill="1" applyBorder="1" applyAlignment="1">
      <alignment horizontal="right" vertical="center"/>
    </xf>
    <xf numFmtId="0" fontId="216" fillId="68" borderId="1" xfId="0" applyFont="1" applyFill="1" applyBorder="1" applyAlignment="1">
      <alignment horizontal="left"/>
    </xf>
    <xf numFmtId="0" fontId="216" fillId="68" borderId="1" xfId="0" applyFont="1" applyFill="1" applyBorder="1" applyAlignment="1">
      <alignment/>
    </xf>
    <xf numFmtId="5" fontId="216" fillId="68" borderId="1" xfId="1126" applyNumberFormat="1" applyFont="1" applyFill="1" applyBorder="1" applyAlignment="1">
      <alignment horizontal="right" vertical="center"/>
    </xf>
    <xf numFmtId="5" fontId="187" fillId="68" borderId="1" xfId="1126" applyNumberFormat="1" applyFont="1" applyFill="1" applyBorder="1" applyAlignment="1">
      <alignment horizontal="right" vertical="center"/>
    </xf>
    <xf numFmtId="0" fontId="217" fillId="68" borderId="1" xfId="0" applyFont="1" applyFill="1" applyBorder="1" applyAlignment="1">
      <alignment/>
    </xf>
    <xf numFmtId="5" fontId="217" fillId="68" borderId="1" xfId="0" applyNumberFormat="1" applyFont="1" applyFill="1" applyBorder="1" applyAlignment="1">
      <alignment horizontal="right" vertical="center"/>
    </xf>
    <xf numFmtId="0" fontId="0" fillId="68" borderId="1" xfId="0" applyFont="1" applyFill="1" applyBorder="1" applyAlignment="1">
      <alignment horizontal="left"/>
    </xf>
    <xf numFmtId="9" fontId="0" fillId="70" borderId="0" xfId="0" applyNumberFormat="1" applyFill="1" applyBorder="1" applyAlignment="1">
      <alignment/>
    </xf>
    <xf numFmtId="5" fontId="0" fillId="68" borderId="1" xfId="1126" applyNumberFormat="1" applyFont="1" applyFill="1" applyBorder="1" applyAlignment="1">
      <alignment horizontal="right" vertical="center"/>
    </xf>
    <xf numFmtId="9" fontId="0" fillId="68" borderId="1" xfId="0" applyNumberFormat="1" applyFont="1" applyFill="1" applyBorder="1" applyAlignment="1">
      <alignment horizontal="center"/>
    </xf>
    <xf numFmtId="0" fontId="216" fillId="68" borderId="1" xfId="0" applyFont="1" applyFill="1" applyBorder="1" applyAlignment="1">
      <alignment horizontal="left" vertical="center"/>
    </xf>
    <xf numFmtId="0" fontId="216" fillId="68" borderId="1" xfId="0" applyFont="1" applyFill="1" applyBorder="1" applyAlignment="1">
      <alignment vertical="center"/>
    </xf>
    <xf numFmtId="20" fontId="217" fillId="68" borderId="1" xfId="0" applyNumberFormat="1" applyFont="1" applyFill="1" applyBorder="1" applyAlignment="1">
      <alignment horizontal="left" vertical="center" wrapText="1"/>
    </xf>
    <xf numFmtId="5" fontId="216" fillId="68" borderId="1" xfId="0" applyNumberFormat="1" applyFont="1" applyFill="1" applyBorder="1" applyAlignment="1">
      <alignment horizontal="right" vertical="center"/>
    </xf>
    <xf numFmtId="0" fontId="217" fillId="68" borderId="1" xfId="0" applyFont="1" applyFill="1" applyBorder="1" applyAlignment="1">
      <alignment vertical="center" wrapText="1"/>
    </xf>
    <xf numFmtId="0" fontId="0" fillId="68" borderId="1" xfId="0" applyFont="1" applyFill="1" applyBorder="1" applyAlignment="1">
      <alignment horizontal="left" vertical="center"/>
    </xf>
    <xf numFmtId="9" fontId="0" fillId="68" borderId="1" xfId="0" applyNumberFormat="1" applyFont="1" applyFill="1" applyBorder="1" applyAlignment="1">
      <alignment horizontal="center" vertical="center"/>
    </xf>
    <xf numFmtId="0" fontId="216" fillId="68" borderId="1" xfId="0" applyFont="1" applyFill="1" applyBorder="1" applyAlignment="1">
      <alignment horizontal="center" vertical="center"/>
    </xf>
    <xf numFmtId="0" fontId="217" fillId="68" borderId="1" xfId="0" applyFont="1" applyFill="1" applyBorder="1" applyAlignment="1">
      <alignment horizontal="center" vertical="center" wrapText="1"/>
    </xf>
    <xf numFmtId="9" fontId="217" fillId="68" borderId="1" xfId="0" applyNumberFormat="1" applyFont="1" applyFill="1" applyBorder="1" applyAlignment="1">
      <alignment horizontal="center" vertical="center" wrapText="1"/>
    </xf>
    <xf numFmtId="0" fontId="216" fillId="69" borderId="1" xfId="0" applyFont="1" applyFill="1" applyBorder="1" applyAlignment="1">
      <alignment horizontal="left" vertical="center" wrapText="1"/>
    </xf>
    <xf numFmtId="3" fontId="216" fillId="69" borderId="1" xfId="1126" applyNumberFormat="1" applyFont="1" applyFill="1" applyBorder="1" applyAlignment="1">
      <alignment horizontal="center" vertical="center" wrapText="1"/>
    </xf>
    <xf numFmtId="5" fontId="216" fillId="69" borderId="1" xfId="1126" applyNumberFormat="1" applyFont="1" applyFill="1" applyBorder="1" applyAlignment="1">
      <alignment horizontal="right" vertical="center" wrapText="1"/>
    </xf>
    <xf numFmtId="0" fontId="217" fillId="68" borderId="1" xfId="0" applyFont="1" applyFill="1" applyBorder="1" applyAlignment="1">
      <alignment horizontal="left" vertical="center"/>
    </xf>
    <xf numFmtId="0" fontId="217" fillId="68" borderId="1" xfId="0" applyFont="1" applyFill="1" applyBorder="1" applyAlignment="1">
      <alignment vertical="center"/>
    </xf>
    <xf numFmtId="0" fontId="216" fillId="68" borderId="1" xfId="0" applyFont="1" applyFill="1" applyBorder="1" applyAlignment="1">
      <alignment horizontal="left" vertical="center" wrapText="1"/>
    </xf>
    <xf numFmtId="0" fontId="216" fillId="68" borderId="1" xfId="0" applyFont="1" applyFill="1" applyBorder="1" applyAlignment="1">
      <alignment vertical="center" wrapText="1"/>
    </xf>
    <xf numFmtId="10" fontId="217" fillId="70" borderId="1" xfId="0" applyNumberFormat="1" applyFont="1" applyFill="1" applyBorder="1" applyAlignment="1" applyProtection="1">
      <alignment horizontal="center" vertical="center" wrapText="1"/>
      <protection locked="0"/>
    </xf>
    <xf numFmtId="0" fontId="0" fillId="0" borderId="65" xfId="0" applyBorder="1" applyAlignment="1">
      <alignment/>
    </xf>
    <xf numFmtId="0" fontId="213" fillId="68" borderId="1" xfId="0" applyFont="1" applyFill="1" applyBorder="1" applyAlignment="1">
      <alignment horizontal="left" vertical="center" wrapText="1"/>
    </xf>
    <xf numFmtId="3" fontId="0" fillId="68" borderId="1" xfId="0" applyNumberFormat="1" applyFont="1" applyFill="1" applyBorder="1" applyAlignment="1">
      <alignment horizontal="center" vertical="center" wrapText="1"/>
    </xf>
    <xf numFmtId="3" fontId="0" fillId="68" borderId="1" xfId="0" applyNumberFormat="1" applyFont="1" applyFill="1" applyBorder="1" applyAlignment="1">
      <alignment horizontal="left" vertical="center" wrapText="1"/>
    </xf>
    <xf numFmtId="5" fontId="0" fillId="68" borderId="1" xfId="0" applyNumberFormat="1" applyFont="1" applyFill="1" applyBorder="1" applyAlignment="1">
      <alignment horizontal="right" vertical="center" wrapText="1"/>
    </xf>
    <xf numFmtId="5" fontId="213" fillId="68" borderId="1" xfId="0" applyNumberFormat="1" applyFont="1" applyFill="1" applyBorder="1" applyAlignment="1">
      <alignment horizontal="right" vertical="center" wrapText="1"/>
    </xf>
    <xf numFmtId="0" fontId="0" fillId="68" borderId="1" xfId="0" applyFont="1" applyFill="1" applyBorder="1" applyAlignment="1">
      <alignment horizontal="left" vertical="center" wrapText="1"/>
    </xf>
    <xf numFmtId="3" fontId="0" fillId="68" borderId="1" xfId="1126" applyNumberFormat="1" applyFont="1" applyFill="1" applyBorder="1" applyAlignment="1">
      <alignment horizontal="right" vertical="center" wrapText="1"/>
    </xf>
    <xf numFmtId="3" fontId="0" fillId="68" borderId="1" xfId="0" applyNumberFormat="1" applyFont="1" applyFill="1" applyBorder="1" applyAlignment="1">
      <alignment horizontal="right" vertical="center" wrapText="1"/>
    </xf>
    <xf numFmtId="0" fontId="0" fillId="31" borderId="1" xfId="0" applyFont="1" applyFill="1" applyBorder="1" applyAlignment="1" applyProtection="1">
      <alignment horizontal="left" vertical="center" wrapText="1"/>
      <protection locked="0"/>
    </xf>
    <xf numFmtId="0" fontId="219" fillId="31" borderId="1" xfId="0" applyFont="1" applyFill="1" applyBorder="1" applyAlignment="1" applyProtection="1">
      <alignment horizontal="left" vertical="center" wrapText="1"/>
      <protection locked="0"/>
    </xf>
    <xf numFmtId="9" fontId="219" fillId="31" borderId="1" xfId="1617" applyFont="1" applyFill="1" applyBorder="1" applyAlignment="1" applyProtection="1">
      <alignment horizontal="right" vertical="center" wrapText="1"/>
      <protection locked="0"/>
    </xf>
    <xf numFmtId="5" fontId="216" fillId="68" borderId="1" xfId="1126" applyNumberFormat="1" applyFont="1" applyFill="1" applyBorder="1" applyAlignment="1">
      <alignment horizontal="right" vertical="center" wrapText="1"/>
    </xf>
    <xf numFmtId="0" fontId="219" fillId="68" borderId="1" xfId="0" applyFont="1" applyFill="1" applyBorder="1" applyAlignment="1">
      <alignment horizontal="left" vertical="center" wrapText="1"/>
    </xf>
    <xf numFmtId="9" fontId="219" fillId="68" borderId="1" xfId="1617" applyFont="1" applyFill="1" applyBorder="1" applyAlignment="1">
      <alignment horizontal="right" vertical="center" wrapText="1"/>
    </xf>
    <xf numFmtId="0" fontId="0" fillId="68" borderId="1" xfId="0" applyFont="1" applyFill="1" applyBorder="1" applyAlignment="1" applyProtection="1">
      <alignment horizontal="left" vertical="center" wrapText="1"/>
      <protection/>
    </xf>
    <xf numFmtId="5" fontId="0" fillId="68" borderId="1" xfId="1126" applyNumberFormat="1" applyFont="1" applyFill="1" applyBorder="1" applyAlignment="1">
      <alignment horizontal="right" vertical="center" wrapText="1"/>
    </xf>
    <xf numFmtId="0" fontId="0" fillId="31" borderId="1" xfId="0" applyFont="1" applyFill="1" applyBorder="1" applyAlignment="1" applyProtection="1">
      <alignment horizontal="left" vertical="center"/>
      <protection locked="0"/>
    </xf>
    <xf numFmtId="0" fontId="0" fillId="31" borderId="1" xfId="0" applyFont="1" applyFill="1" applyBorder="1" applyAlignment="1" applyProtection="1">
      <alignment horizontal="left" vertical="center" wrapText="1"/>
      <protection locked="0"/>
    </xf>
    <xf numFmtId="5" fontId="0" fillId="31" borderId="1" xfId="1126" applyNumberFormat="1" applyFont="1" applyFill="1" applyBorder="1" applyAlignment="1" applyProtection="1">
      <alignment horizontal="right" vertical="center" wrapText="1"/>
      <protection locked="0"/>
    </xf>
    <xf numFmtId="20" fontId="0" fillId="31" borderId="1" xfId="0" applyNumberFormat="1" applyFont="1" applyFill="1" applyBorder="1" applyAlignment="1" applyProtection="1">
      <alignment horizontal="left" vertical="center" wrapText="1"/>
      <protection locked="0"/>
    </xf>
    <xf numFmtId="0" fontId="0" fillId="68" borderId="1" xfId="0" applyFont="1" applyFill="1" applyBorder="1" applyAlignment="1">
      <alignment horizontal="left" vertical="center" wrapText="1"/>
    </xf>
    <xf numFmtId="5" fontId="213" fillId="68" borderId="1" xfId="1126" applyNumberFormat="1" applyFont="1" applyFill="1" applyBorder="1" applyAlignment="1">
      <alignment horizontal="right" vertical="center" wrapText="1"/>
    </xf>
    <xf numFmtId="0" fontId="0" fillId="68" borderId="25" xfId="0" applyFont="1" applyFill="1" applyBorder="1" applyAlignment="1">
      <alignment vertical="center" wrapText="1"/>
    </xf>
    <xf numFmtId="0" fontId="0" fillId="68" borderId="0" xfId="0" applyFont="1" applyFill="1" applyBorder="1" applyAlignment="1">
      <alignment vertical="center" wrapText="1"/>
    </xf>
    <xf numFmtId="0" fontId="0" fillId="68" borderId="4" xfId="0" applyFont="1" applyFill="1" applyBorder="1" applyAlignment="1">
      <alignment vertical="center" wrapText="1"/>
    </xf>
    <xf numFmtId="5" fontId="217" fillId="68" borderId="1" xfId="0" applyNumberFormat="1" applyFont="1" applyFill="1" applyBorder="1" applyAlignment="1">
      <alignment horizontal="right" vertical="center" wrapText="1"/>
    </xf>
    <xf numFmtId="5" fontId="217" fillId="68" borderId="1" xfId="1126" applyNumberFormat="1" applyFont="1" applyFill="1" applyBorder="1" applyAlignment="1">
      <alignment horizontal="right" vertical="center" wrapText="1"/>
    </xf>
    <xf numFmtId="0" fontId="217" fillId="0" borderId="1" xfId="0" applyFont="1" applyFill="1" applyBorder="1" applyAlignment="1">
      <alignment horizontal="left" vertical="center" wrapText="1"/>
    </xf>
    <xf numFmtId="5" fontId="0" fillId="31" borderId="1" xfId="0" applyNumberFormat="1" applyFont="1" applyFill="1" applyBorder="1" applyAlignment="1" applyProtection="1">
      <alignment horizontal="right" vertical="center" wrapText="1"/>
      <protection locked="0"/>
    </xf>
    <xf numFmtId="0" fontId="213" fillId="0" borderId="1" xfId="0" applyFont="1" applyFill="1" applyBorder="1" applyAlignment="1">
      <alignment horizontal="left" vertical="center" wrapText="1"/>
    </xf>
    <xf numFmtId="5" fontId="217" fillId="0" borderId="1" xfId="1126" applyNumberFormat="1" applyFont="1" applyFill="1" applyBorder="1" applyAlignment="1">
      <alignment horizontal="right" vertical="center" wrapText="1"/>
    </xf>
    <xf numFmtId="0" fontId="194" fillId="68" borderId="58" xfId="0" applyFont="1" applyFill="1" applyBorder="1" applyAlignment="1">
      <alignment/>
    </xf>
    <xf numFmtId="3" fontId="192" fillId="68" borderId="1" xfId="0" applyNumberFormat="1" applyFont="1" applyFill="1" applyBorder="1" applyAlignment="1">
      <alignment horizontal="center" vertical="center" wrapText="1"/>
    </xf>
    <xf numFmtId="3" fontId="195" fillId="68" borderId="1" xfId="0" applyNumberFormat="1" applyFont="1" applyFill="1" applyBorder="1" applyAlignment="1">
      <alignment horizontal="center" vertical="center" wrapText="1"/>
    </xf>
    <xf numFmtId="0" fontId="194" fillId="68" borderId="0" xfId="0" applyFont="1" applyFill="1" applyBorder="1" applyAlignment="1">
      <alignment/>
    </xf>
    <xf numFmtId="0" fontId="194" fillId="68" borderId="4" xfId="0" applyFont="1" applyFill="1" applyBorder="1" applyAlignment="1">
      <alignment/>
    </xf>
    <xf numFmtId="3" fontId="192" fillId="68" borderId="1" xfId="0" applyNumberFormat="1" applyFont="1" applyFill="1" applyBorder="1" applyAlignment="1">
      <alignment horizontal="center" wrapText="1"/>
    </xf>
    <xf numFmtId="3" fontId="193" fillId="31" borderId="1" xfId="0" applyNumberFormat="1" applyFont="1" applyFill="1" applyBorder="1" applyAlignment="1" applyProtection="1">
      <alignment horizontal="right" vertical="center" wrapText="1"/>
      <protection locked="0"/>
    </xf>
    <xf numFmtId="3" fontId="193" fillId="68" borderId="1" xfId="0" applyNumberFormat="1" applyFont="1" applyFill="1" applyBorder="1" applyAlignment="1">
      <alignment horizontal="right" wrapText="1"/>
    </xf>
    <xf numFmtId="5" fontId="189" fillId="31" borderId="1" xfId="0" applyNumberFormat="1" applyFont="1" applyFill="1" applyBorder="1" applyAlignment="1" applyProtection="1">
      <alignment horizontal="right" wrapText="1"/>
      <protection locked="0"/>
    </xf>
    <xf numFmtId="5" fontId="193" fillId="31" borderId="1" xfId="0" applyNumberFormat="1" applyFont="1" applyFill="1" applyBorder="1" applyAlignment="1" applyProtection="1">
      <alignment horizontal="right" vertical="center" wrapText="1"/>
      <protection locked="0"/>
    </xf>
    <xf numFmtId="3" fontId="193" fillId="31" borderId="1" xfId="0" applyNumberFormat="1" applyFont="1" applyFill="1" applyBorder="1" applyAlignment="1" applyProtection="1">
      <alignment horizontal="right" wrapText="1"/>
      <protection locked="0"/>
    </xf>
    <xf numFmtId="3" fontId="193" fillId="0" borderId="1" xfId="0" applyNumberFormat="1" applyFont="1" applyFill="1" applyBorder="1" applyAlignment="1">
      <alignment horizontal="right" wrapText="1"/>
    </xf>
    <xf numFmtId="3" fontId="193" fillId="68" borderId="1" xfId="0" applyNumberFormat="1" applyFont="1" applyFill="1" applyBorder="1" applyAlignment="1">
      <alignment horizontal="right" vertical="center" wrapText="1"/>
    </xf>
    <xf numFmtId="5" fontId="193" fillId="31" borderId="1" xfId="0" applyNumberFormat="1" applyFont="1" applyFill="1" applyBorder="1" applyAlignment="1" applyProtection="1">
      <alignment horizontal="right" wrapText="1"/>
      <protection locked="0"/>
    </xf>
    <xf numFmtId="3" fontId="195" fillId="68" borderId="1" xfId="0" applyNumberFormat="1" applyFont="1" applyFill="1" applyBorder="1" applyAlignment="1">
      <alignment horizontal="right"/>
    </xf>
    <xf numFmtId="3" fontId="192" fillId="68" borderId="1" xfId="0" applyNumberFormat="1" applyFont="1" applyFill="1" applyBorder="1" applyAlignment="1">
      <alignment horizontal="right"/>
    </xf>
    <xf numFmtId="5" fontId="192" fillId="68" borderId="1" xfId="0" applyNumberFormat="1" applyFont="1" applyFill="1" applyBorder="1" applyAlignment="1">
      <alignment horizontal="right" vertical="center" wrapText="1"/>
    </xf>
    <xf numFmtId="43" fontId="194" fillId="68" borderId="25" xfId="1126" applyFont="1" applyFill="1" applyBorder="1" applyAlignment="1">
      <alignment/>
    </xf>
    <xf numFmtId="43" fontId="194" fillId="68" borderId="0" xfId="1126" applyFont="1" applyFill="1" applyBorder="1" applyAlignment="1">
      <alignment/>
    </xf>
    <xf numFmtId="43" fontId="194" fillId="68" borderId="4" xfId="1126" applyFont="1" applyFill="1" applyBorder="1" applyAlignment="1">
      <alignment/>
    </xf>
    <xf numFmtId="3" fontId="195" fillId="0" borderId="1" xfId="0" applyNumberFormat="1" applyFont="1" applyFill="1" applyBorder="1" applyAlignment="1" applyProtection="1">
      <alignment horizontal="center" vertical="center" wrapText="1"/>
      <protection/>
    </xf>
    <xf numFmtId="3" fontId="193" fillId="68" borderId="1" xfId="0" applyNumberFormat="1" applyFont="1" applyFill="1" applyBorder="1" applyAlignment="1">
      <alignment horizontal="right"/>
    </xf>
    <xf numFmtId="5" fontId="193" fillId="68" borderId="1" xfId="0" applyNumberFormat="1" applyFont="1" applyFill="1" applyBorder="1" applyAlignment="1">
      <alignment horizontal="right" vertical="center" wrapText="1"/>
    </xf>
    <xf numFmtId="5" fontId="193" fillId="68" borderId="1" xfId="0" applyNumberFormat="1" applyFont="1" applyFill="1" applyBorder="1" applyAlignment="1">
      <alignment horizontal="right" vertical="center"/>
    </xf>
    <xf numFmtId="0" fontId="194" fillId="68" borderId="25" xfId="0" applyFont="1" applyFill="1" applyBorder="1" applyAlignment="1">
      <alignment/>
    </xf>
    <xf numFmtId="5" fontId="193" fillId="68" borderId="1" xfId="0" applyNumberFormat="1" applyFont="1" applyFill="1" applyBorder="1" applyAlignment="1">
      <alignment horizontal="right"/>
    </xf>
    <xf numFmtId="5" fontId="192" fillId="68" borderId="1" xfId="0" applyNumberFormat="1" applyFont="1" applyFill="1" applyBorder="1" applyAlignment="1">
      <alignment horizontal="right"/>
    </xf>
    <xf numFmtId="9" fontId="193" fillId="70" borderId="1" xfId="1617" applyFont="1" applyFill="1" applyBorder="1" applyAlignment="1" applyProtection="1">
      <alignment horizontal="center" vertical="center" wrapText="1"/>
      <protection locked="0"/>
    </xf>
    <xf numFmtId="9" fontId="193" fillId="68" borderId="1" xfId="1617" applyFont="1" applyFill="1" applyBorder="1" applyAlignment="1">
      <alignment horizontal="center" vertical="center" wrapText="1"/>
    </xf>
    <xf numFmtId="5" fontId="193" fillId="68" borderId="1" xfId="1617" applyNumberFormat="1" applyFont="1" applyFill="1" applyBorder="1" applyAlignment="1">
      <alignment horizontal="right" vertical="center" wrapText="1"/>
    </xf>
    <xf numFmtId="5" fontId="193" fillId="68" borderId="1" xfId="0" applyNumberFormat="1" applyFont="1" applyFill="1" applyBorder="1" applyAlignment="1">
      <alignment horizontal="right" wrapText="1"/>
    </xf>
    <xf numFmtId="3" fontId="195" fillId="68" borderId="1" xfId="0" applyNumberFormat="1" applyFont="1" applyFill="1" applyBorder="1" applyAlignment="1">
      <alignment horizontal="center"/>
    </xf>
    <xf numFmtId="0" fontId="0" fillId="0" borderId="58" xfId="0" applyFont="1" applyBorder="1" applyAlignment="1">
      <alignment/>
    </xf>
    <xf numFmtId="0" fontId="0" fillId="0" borderId="61" xfId="0" applyFont="1" applyBorder="1" applyAlignment="1">
      <alignment/>
    </xf>
    <xf numFmtId="0" fontId="0" fillId="0" borderId="65" xfId="0" applyFont="1" applyBorder="1" applyAlignment="1">
      <alignment/>
    </xf>
    <xf numFmtId="0" fontId="0" fillId="0" borderId="59" xfId="0" applyFont="1" applyBorder="1" applyAlignment="1">
      <alignment/>
    </xf>
    <xf numFmtId="0" fontId="192" fillId="68" borderId="1" xfId="0" applyFont="1" applyFill="1" applyBorder="1" applyAlignment="1">
      <alignment horizontal="center" vertical="center" wrapText="1"/>
    </xf>
    <xf numFmtId="5" fontId="193" fillId="0" borderId="1" xfId="0" applyNumberFormat="1" applyFont="1" applyFill="1" applyBorder="1" applyAlignment="1">
      <alignment horizontal="right" vertical="center" wrapText="1"/>
    </xf>
    <xf numFmtId="5" fontId="189" fillId="0" borderId="1" xfId="0" applyNumberFormat="1" applyFont="1" applyFill="1" applyBorder="1" applyAlignment="1">
      <alignment horizontal="right" vertical="center" wrapText="1"/>
    </xf>
    <xf numFmtId="3" fontId="192" fillId="68" borderId="1" xfId="0" applyNumberFormat="1" applyFont="1" applyFill="1" applyBorder="1" applyAlignment="1">
      <alignment horizontal="right" vertical="center" wrapText="1"/>
    </xf>
    <xf numFmtId="5" fontId="195" fillId="0" borderId="1" xfId="0" applyNumberFormat="1" applyFont="1" applyFill="1" applyBorder="1" applyAlignment="1">
      <alignment horizontal="right" vertical="center" wrapText="1"/>
    </xf>
    <xf numFmtId="3" fontId="192" fillId="68" borderId="25" xfId="0" applyNumberFormat="1" applyFont="1" applyFill="1" applyBorder="1" applyAlignment="1">
      <alignment horizontal="right" vertical="center" wrapText="1"/>
    </xf>
    <xf numFmtId="3" fontId="213" fillId="0" borderId="4" xfId="0" applyNumberFormat="1" applyFont="1" applyBorder="1" applyAlignment="1">
      <alignment horizontal="right"/>
    </xf>
    <xf numFmtId="331" fontId="0" fillId="31" borderId="1" xfId="1126" applyNumberFormat="1" applyFont="1" applyFill="1" applyBorder="1" applyAlignment="1" applyProtection="1">
      <alignment horizontal="center" vertical="center"/>
      <protection locked="0"/>
    </xf>
    <xf numFmtId="331" fontId="213" fillId="0" borderId="1" xfId="1126" applyNumberFormat="1" applyFont="1" applyBorder="1" applyAlignment="1">
      <alignment horizontal="center" vertical="center"/>
    </xf>
    <xf numFmtId="0" fontId="0" fillId="0" borderId="25" xfId="0" applyFont="1" applyBorder="1" applyAlignment="1">
      <alignment/>
    </xf>
    <xf numFmtId="0" fontId="0" fillId="0" borderId="4" xfId="0" applyFont="1" applyBorder="1" applyAlignment="1">
      <alignment/>
    </xf>
    <xf numFmtId="9" fontId="193" fillId="31" borderId="1" xfId="1617" applyFont="1" applyFill="1" applyBorder="1" applyAlignment="1" applyProtection="1">
      <alignment horizontal="right" vertical="center" wrapText="1"/>
      <protection locked="0"/>
    </xf>
    <xf numFmtId="5" fontId="0" fillId="0" borderId="58" xfId="0" applyNumberFormat="1" applyBorder="1" applyAlignment="1">
      <alignment/>
    </xf>
    <xf numFmtId="331" fontId="0" fillId="0" borderId="58" xfId="0" applyNumberFormat="1" applyBorder="1" applyAlignment="1">
      <alignment/>
    </xf>
    <xf numFmtId="331" fontId="0" fillId="0" borderId="1" xfId="1126" applyNumberFormat="1" applyFont="1" applyFill="1" applyBorder="1" applyAlignment="1" applyProtection="1">
      <alignment horizontal="center" vertical="center"/>
      <protection/>
    </xf>
    <xf numFmtId="331" fontId="195" fillId="0" borderId="1" xfId="0" applyNumberFormat="1" applyFont="1" applyFill="1" applyBorder="1" applyAlignment="1">
      <alignment horizontal="right" vertical="center" wrapText="1"/>
    </xf>
    <xf numFmtId="0" fontId="219" fillId="0" borderId="1" xfId="0" applyFont="1" applyFill="1" applyBorder="1" applyAlignment="1" applyProtection="1">
      <alignment horizontal="right" vertical="center" wrapText="1"/>
      <protection/>
    </xf>
    <xf numFmtId="9" fontId="219" fillId="0" borderId="1" xfId="1617" applyFont="1" applyFill="1" applyBorder="1" applyAlignment="1" applyProtection="1">
      <alignment horizontal="center" vertical="center" wrapText="1"/>
      <protection/>
    </xf>
    <xf numFmtId="0" fontId="0" fillId="0" borderId="25" xfId="0" applyBorder="1" applyAlignment="1">
      <alignment/>
    </xf>
    <xf numFmtId="0" fontId="0" fillId="0" borderId="0" xfId="0" applyBorder="1" applyAlignment="1">
      <alignment/>
    </xf>
    <xf numFmtId="0" fontId="0" fillId="0" borderId="4" xfId="0" applyBorder="1" applyAlignment="1">
      <alignment/>
    </xf>
    <xf numFmtId="0" fontId="0" fillId="0" borderId="77" xfId="0" applyBorder="1" applyAlignment="1">
      <alignment vertical="center" wrapText="1"/>
    </xf>
    <xf numFmtId="0" fontId="213" fillId="0" borderId="85" xfId="0" applyFont="1" applyBorder="1" applyAlignment="1">
      <alignment horizontal="center" vertical="center"/>
    </xf>
    <xf numFmtId="0" fontId="213" fillId="0" borderId="86" xfId="0" applyFont="1" applyBorder="1" applyAlignment="1">
      <alignment horizontal="center" vertical="center"/>
    </xf>
    <xf numFmtId="0" fontId="213" fillId="0" borderId="87" xfId="0" applyFont="1" applyBorder="1" applyAlignment="1">
      <alignment horizontal="center" vertical="center"/>
    </xf>
    <xf numFmtId="0" fontId="213" fillId="0" borderId="88" xfId="0" applyFont="1" applyBorder="1" applyAlignment="1">
      <alignment horizontal="center" vertical="center"/>
    </xf>
    <xf numFmtId="0" fontId="220" fillId="67" borderId="2" xfId="0" applyFont="1" applyFill="1" applyBorder="1" applyAlignment="1">
      <alignment horizontal="left" vertical="center"/>
    </xf>
    <xf numFmtId="0" fontId="0" fillId="0" borderId="2" xfId="0" applyBorder="1" applyAlignment="1">
      <alignment horizontal="left" vertical="top" wrapText="1"/>
    </xf>
    <xf numFmtId="0" fontId="202" fillId="70" borderId="60" xfId="0" applyFont="1" applyFill="1" applyBorder="1" applyAlignment="1">
      <alignment horizontal="center" vertical="center" wrapText="1"/>
    </xf>
  </cellXfs>
  <cellStyles count="2692">
    <cellStyle name="Normal" xfId="0"/>
    <cellStyle name="&#10;shell=progma" xfId="15"/>
    <cellStyle name="&quot;X&quot; MEN" xfId="16"/>
    <cellStyle name="# Assumptions" xfId="17"/>
    <cellStyle name="# Assumptions 2" xfId="18"/>
    <cellStyle name="# Historical" xfId="19"/>
    <cellStyle name="$1000s (0)" xfId="20"/>
    <cellStyle name="%" xfId="21"/>
    <cellStyle name="% Assumption" xfId="22"/>
    <cellStyle name="% Assumption 2" xfId="23"/>
    <cellStyle name="% Historical" xfId="24"/>
    <cellStyle name="% Presentation" xfId="25"/>
    <cellStyle name="%0" xfId="26"/>
    <cellStyle name="%1" xfId="27"/>
    <cellStyle name="%2" xfId="28"/>
    <cellStyle name="_Column1" xfId="29"/>
    <cellStyle name="_Comma" xfId="30"/>
    <cellStyle name="_Currency" xfId="31"/>
    <cellStyle name="_Currency_~0061532" xfId="32"/>
    <cellStyle name="_Currency_~0061532_AVP and Comps" xfId="33"/>
    <cellStyle name="_Currency_~0061532_Model Lilly new 13-06-02" xfId="34"/>
    <cellStyle name="_Currency_~0061532_Model Lilly new 24-06-02" xfId="35"/>
    <cellStyle name="_Currency_~0061532_Nickel" xfId="36"/>
    <cellStyle name="_Currency_~0061532_Nickel_1" xfId="37"/>
    <cellStyle name="_Currency_~0061532_Nickel_1_AVP and Comps" xfId="38"/>
    <cellStyle name="_Currency_~0061532_Nickel_1_Model Lilly new 13-06-02" xfId="39"/>
    <cellStyle name="_Currency_~0061532_Nickel_1_Model Lilly new 24-06-02" xfId="40"/>
    <cellStyle name="_Currency_~0061532_Nickel_1_WACC" xfId="41"/>
    <cellStyle name="_Currency_~0061532_Nickel_AVP and Comps" xfId="42"/>
    <cellStyle name="_Currency_~0061532_Nickel_Model Lilly new 13-06-02" xfId="43"/>
    <cellStyle name="_Currency_~0061532_Nickel_Model Lilly new 24-06-02" xfId="44"/>
    <cellStyle name="_Currency_~0061532_Nickel_WACC" xfId="45"/>
    <cellStyle name="_Currency_~0061532_PL4 uk" xfId="46"/>
    <cellStyle name="_Currency_~0061532_PL4 uk_1" xfId="47"/>
    <cellStyle name="_Currency_~0061532_PL4 uk_1_AVP and Comps" xfId="48"/>
    <cellStyle name="_Currency_~0061532_PL4 uk_1_Financials 4" xfId="49"/>
    <cellStyle name="_Currency_~0061532_PL4 uk_1_Model Lilly new 13-06-02" xfId="50"/>
    <cellStyle name="_Currency_~0061532_PL4 uk_1_Model Lilly new 24-06-02" xfId="51"/>
    <cellStyle name="_Currency_~0061532_PL4 uk_1_WACC" xfId="52"/>
    <cellStyle name="_Currency_~0061532_PL4 uk_AVP and Comps" xfId="53"/>
    <cellStyle name="_Currency_~0061532_PL4 uk_Model Lilly new 13-06-02" xfId="54"/>
    <cellStyle name="_Currency_~0061532_PL4 uk_Model Lilly new 24-06-02" xfId="55"/>
    <cellStyle name="_Currency_~0061532_PL4 uk_WACC" xfId="56"/>
    <cellStyle name="_Currency_~0061532_WACC" xfId="57"/>
    <cellStyle name="_Currency_AVP and Comps" xfId="58"/>
    <cellStyle name="_Currency_Financials 4" xfId="59"/>
    <cellStyle name="_Currency_Model Lilly new 13-06-02" xfId="60"/>
    <cellStyle name="_Currency_Model Lilly new 24-06-02" xfId="61"/>
    <cellStyle name="_Currency_Model v38(fixed shares)" xfId="62"/>
    <cellStyle name="_Currency_PL4 uk" xfId="63"/>
    <cellStyle name="_Currency_PL4 uk_1" xfId="64"/>
    <cellStyle name="_Currency_PL4 uk_1_AVP and Comps" xfId="65"/>
    <cellStyle name="_Currency_PL4 uk_1_Model Lilly new 13-06-02" xfId="66"/>
    <cellStyle name="_Currency_PL4 uk_1_Model Lilly new 24-06-02" xfId="67"/>
    <cellStyle name="_Currency_PL4 uk_1_WACC" xfId="68"/>
    <cellStyle name="_Currency_PL4 uk_AVP and Comps" xfId="69"/>
    <cellStyle name="_Currency_PL4 uk_Model Lilly new 13-06-02" xfId="70"/>
    <cellStyle name="_Currency_PL4 uk_Model Lilly new 24-06-02" xfId="71"/>
    <cellStyle name="_Currency_PL4 uk_WACC" xfId="72"/>
    <cellStyle name="_Currency_pro_forma_model_paris" xfId="73"/>
    <cellStyle name="_Currency_WACC" xfId="74"/>
    <cellStyle name="_CurrencySpace" xfId="75"/>
    <cellStyle name="_Multiple" xfId="76"/>
    <cellStyle name="_Multiple_~0061532" xfId="77"/>
    <cellStyle name="_Multiple_~0061532_AVP and Comps" xfId="78"/>
    <cellStyle name="_Multiple_~0061532_Financials 4" xfId="79"/>
    <cellStyle name="_Multiple_~0061532_Model Lilly new 13-06-02" xfId="80"/>
    <cellStyle name="_Multiple_~0061532_Model Lilly new 24-06-02" xfId="81"/>
    <cellStyle name="_Multiple_~0061532_PL4 uk" xfId="82"/>
    <cellStyle name="_Multiple_~0061532_PL4 uk_1" xfId="83"/>
    <cellStyle name="_Multiple_~0061532_PL4 uk_1_AVP and Comps" xfId="84"/>
    <cellStyle name="_Multiple_~0061532_PL4 uk_1_Financials 4" xfId="85"/>
    <cellStyle name="_Multiple_~0061532_PL4 uk_1_Model Lilly new 13-06-02" xfId="86"/>
    <cellStyle name="_Multiple_~0061532_PL4 uk_1_Model Lilly new 24-06-02" xfId="87"/>
    <cellStyle name="_Multiple_~0061532_PL4 uk_1_WACC" xfId="88"/>
    <cellStyle name="_Multiple_~0061532_PL4 uk_AVP and Comps" xfId="89"/>
    <cellStyle name="_Multiple_~0061532_PL4 uk_Model Lilly new 13-06-02" xfId="90"/>
    <cellStyle name="_Multiple_~0061532_PL4 uk_Model Lilly new 24-06-02" xfId="91"/>
    <cellStyle name="_Multiple_~0061532_PL4 uk_WACC" xfId="92"/>
    <cellStyle name="_Multiple_~0061532_WACC" xfId="93"/>
    <cellStyle name="_Multiple_AVP and Comps" xfId="94"/>
    <cellStyle name="_Multiple_consulting_comp_27" xfId="95"/>
    <cellStyle name="_Multiple_Financials 4" xfId="96"/>
    <cellStyle name="_Multiple_Model Lilly new 13-06-02" xfId="97"/>
    <cellStyle name="_Multiple_Model Lilly new 24-06-02" xfId="98"/>
    <cellStyle name="_Multiple_Model v38(fixed shares)" xfId="99"/>
    <cellStyle name="_Multiple_Nickel" xfId="100"/>
    <cellStyle name="_Multiple_Nickel_1" xfId="101"/>
    <cellStyle name="_Multiple_Nickel_1_AVP and Comps" xfId="102"/>
    <cellStyle name="_Multiple_Nickel_1_Financials 4" xfId="103"/>
    <cellStyle name="_Multiple_Nickel_1_Model Lilly new 13-06-02" xfId="104"/>
    <cellStyle name="_Multiple_Nickel_1_Model Lilly new 24-06-02" xfId="105"/>
    <cellStyle name="_Multiple_Nickel_1_WACC" xfId="106"/>
    <cellStyle name="_Multiple_Nickel_AVP and Comps" xfId="107"/>
    <cellStyle name="_Multiple_Nickel_Model Lilly new 13-06-02" xfId="108"/>
    <cellStyle name="_Multiple_Nickel_Model Lilly new 24-06-02" xfId="109"/>
    <cellStyle name="_Multiple_Nickel_WACC" xfId="110"/>
    <cellStyle name="_Multiple_PL4 uk" xfId="111"/>
    <cellStyle name="_Multiple_PL4 uk_1" xfId="112"/>
    <cellStyle name="_Multiple_PL4 uk_1_AVP and Comps" xfId="113"/>
    <cellStyle name="_Multiple_PL4 uk_1_Model Lilly new 13-06-02" xfId="114"/>
    <cellStyle name="_Multiple_PL4 uk_1_Model Lilly new 24-06-02" xfId="115"/>
    <cellStyle name="_Multiple_PL4 uk_1_WACC" xfId="116"/>
    <cellStyle name="_Multiple_PL4 uk_AVP and Comps" xfId="117"/>
    <cellStyle name="_Multiple_PL4 uk_Model Lilly new 13-06-02" xfId="118"/>
    <cellStyle name="_Multiple_PL4 uk_Model Lilly new 24-06-02" xfId="119"/>
    <cellStyle name="_Multiple_PL4 uk_WACC" xfId="120"/>
    <cellStyle name="_Multiple_pro_forma_model_paris" xfId="121"/>
    <cellStyle name="_Multiple_WACC" xfId="122"/>
    <cellStyle name="_MultipleSpace" xfId="123"/>
    <cellStyle name="_MultipleSpace_~0061532" xfId="124"/>
    <cellStyle name="_MultipleSpace_~0061532_PL4 uk" xfId="125"/>
    <cellStyle name="_MultipleSpace_~0061532_PL4 uk_1" xfId="126"/>
    <cellStyle name="_MultipleSpace_~0061532_PL4 uk_1_AVP and Comps" xfId="127"/>
    <cellStyle name="_MultipleSpace_~0061532_PL4 uk_1_Model Lilly new 13-06-02" xfId="128"/>
    <cellStyle name="_MultipleSpace_~0061532_PL4 uk_1_Model Lilly new 24-06-02" xfId="129"/>
    <cellStyle name="_MultipleSpace_~0061532_PL4 uk_1_WACC" xfId="130"/>
    <cellStyle name="_MultipleSpace_~0061532_PL4 uk_AVP and Comps" xfId="131"/>
    <cellStyle name="_MultipleSpace_~0061532_PL4 uk_Model Lilly new 13-06-02" xfId="132"/>
    <cellStyle name="_MultipleSpace_~0061532_PL4 uk_Model Lilly new 24-06-02" xfId="133"/>
    <cellStyle name="_MultipleSpace_~0061532_PL4 uk_WACC" xfId="134"/>
    <cellStyle name="_MultipleSpace_AVP and Comps" xfId="135"/>
    <cellStyle name="_MultipleSpace_Financials 4" xfId="136"/>
    <cellStyle name="_MultipleSpace_Model Lilly new 13-06-02" xfId="137"/>
    <cellStyle name="_MultipleSpace_Model Lilly new 24-06-02" xfId="138"/>
    <cellStyle name="_MultipleSpace_Model v38(fixed shares)" xfId="139"/>
    <cellStyle name="_MultipleSpace_PL4 uk" xfId="140"/>
    <cellStyle name="_MultipleSpace_PL4 uk_1" xfId="141"/>
    <cellStyle name="_MultipleSpace_PL4 uk_1_AVP and Comps" xfId="142"/>
    <cellStyle name="_MultipleSpace_PL4 uk_1_Financials 4" xfId="143"/>
    <cellStyle name="_MultipleSpace_PL4 uk_1_Model Lilly new 13-06-02" xfId="144"/>
    <cellStyle name="_MultipleSpace_PL4 uk_1_Model Lilly new 24-06-02" xfId="145"/>
    <cellStyle name="_MultipleSpace_PL4 uk_1_WACC" xfId="146"/>
    <cellStyle name="_MultipleSpace_PL4 uk_AVP and Comps" xfId="147"/>
    <cellStyle name="_MultipleSpace_PL4 uk_Model Lilly new 13-06-02" xfId="148"/>
    <cellStyle name="_MultipleSpace_PL4 uk_Model Lilly new 24-06-02" xfId="149"/>
    <cellStyle name="_MultipleSpace_PL4 uk_WACC" xfId="150"/>
    <cellStyle name="_MultipleSpace_pro_forma_model_paris" xfId="151"/>
    <cellStyle name="_MultipleSpace_WACC" xfId="152"/>
    <cellStyle name="_Percent" xfId="153"/>
    <cellStyle name="_Percent_~0061532" xfId="154"/>
    <cellStyle name="_Percent_~0061532_AVP and Comps" xfId="155"/>
    <cellStyle name="_Percent_~0061532_Financials 4" xfId="156"/>
    <cellStyle name="_Percent_~0061532_Model Lilly new 13-06-02" xfId="157"/>
    <cellStyle name="_Percent_~0061532_Model Lilly new 24-06-02" xfId="158"/>
    <cellStyle name="_Percent_~0061532_PL4 uk" xfId="159"/>
    <cellStyle name="_Percent_~0061532_PL4 uk_1" xfId="160"/>
    <cellStyle name="_Percent_~0061532_PL4 uk_1_AVP and Comps" xfId="161"/>
    <cellStyle name="_Percent_~0061532_PL4 uk_1_Financials 4" xfId="162"/>
    <cellStyle name="_Percent_~0061532_PL4 uk_1_Model Lilly new 13-06-02" xfId="163"/>
    <cellStyle name="_Percent_~0061532_PL4 uk_1_Model Lilly new 24-06-02" xfId="164"/>
    <cellStyle name="_Percent_~0061532_PL4 uk_1_WACC" xfId="165"/>
    <cellStyle name="_Percent_~0061532_PL4 uk_AVP and Comps" xfId="166"/>
    <cellStyle name="_Percent_~0061532_PL4 uk_Model Lilly new 13-06-02" xfId="167"/>
    <cellStyle name="_Percent_~0061532_PL4 uk_Model Lilly new 24-06-02" xfId="168"/>
    <cellStyle name="_Percent_~0061532_PL4 uk_WACC" xfId="169"/>
    <cellStyle name="_Percent_~0061532_WACC" xfId="170"/>
    <cellStyle name="_Percent_AVP and Comps" xfId="171"/>
    <cellStyle name="_Percent_Model Lilly new 13-06-02" xfId="172"/>
    <cellStyle name="_Percent_Model Lilly new 24-06-02" xfId="173"/>
    <cellStyle name="_Percent_Model v38(fixed shares)" xfId="174"/>
    <cellStyle name="_Percent_Nickel" xfId="175"/>
    <cellStyle name="_Percent_Nickel_1" xfId="176"/>
    <cellStyle name="_Percent_Nickel_1_AVP and Comps" xfId="177"/>
    <cellStyle name="_Percent_Nickel_1_Model Lilly new 13-06-02" xfId="178"/>
    <cellStyle name="_Percent_Nickel_1_Model Lilly new 24-06-02" xfId="179"/>
    <cellStyle name="_Percent_Nickel_1_WACC" xfId="180"/>
    <cellStyle name="_Percent_Nickel_AVP and Comps" xfId="181"/>
    <cellStyle name="_Percent_Nickel_Model Lilly new 13-06-02" xfId="182"/>
    <cellStyle name="_Percent_Nickel_Model Lilly new 24-06-02" xfId="183"/>
    <cellStyle name="_Percent_Nickel_WACC" xfId="184"/>
    <cellStyle name="_Percent_PL4 uk" xfId="185"/>
    <cellStyle name="_Percent_PL4 uk_1" xfId="186"/>
    <cellStyle name="_Percent_PL4 uk_1_AVP and Comps" xfId="187"/>
    <cellStyle name="_Percent_PL4 uk_1_Financials 4" xfId="188"/>
    <cellStyle name="_Percent_PL4 uk_1_Model Lilly new 13-06-02" xfId="189"/>
    <cellStyle name="_Percent_PL4 uk_1_Model Lilly new 24-06-02" xfId="190"/>
    <cellStyle name="_Percent_PL4 uk_1_WACC" xfId="191"/>
    <cellStyle name="_Percent_PL4 uk_AVP and Comps" xfId="192"/>
    <cellStyle name="_Percent_PL4 uk_Model Lilly new 13-06-02" xfId="193"/>
    <cellStyle name="_Percent_PL4 uk_Model Lilly new 24-06-02" xfId="194"/>
    <cellStyle name="_Percent_PL4 uk_WACC" xfId="195"/>
    <cellStyle name="_Percent_pro_forma_model_paris" xfId="196"/>
    <cellStyle name="_Percent_WACC" xfId="197"/>
    <cellStyle name="_PercentSpace" xfId="198"/>
    <cellStyle name="_PercentSpace_~0061532" xfId="199"/>
    <cellStyle name="_PercentSpace_~0061532_AVP and Comps" xfId="200"/>
    <cellStyle name="_PercentSpace_~0061532_Financials 4" xfId="201"/>
    <cellStyle name="_PercentSpace_~0061532_Model Lilly new 13-06-02" xfId="202"/>
    <cellStyle name="_PercentSpace_~0061532_Model Lilly new 24-06-02" xfId="203"/>
    <cellStyle name="_PercentSpace_~0061532_PL4 uk" xfId="204"/>
    <cellStyle name="_PercentSpace_~0061532_PL4 uk_1" xfId="205"/>
    <cellStyle name="_PercentSpace_~0061532_PL4 uk_AVP and Comps" xfId="206"/>
    <cellStyle name="_PercentSpace_~0061532_PL4 uk_Model Lilly new 13-06-02" xfId="207"/>
    <cellStyle name="_PercentSpace_~0061532_PL4 uk_Model Lilly new 24-06-02" xfId="208"/>
    <cellStyle name="_PercentSpace_~0061532_PL4 uk_WACC" xfId="209"/>
    <cellStyle name="_PercentSpace_~0061532_WACC" xfId="210"/>
    <cellStyle name="_PercentSpace_AVP and Comps" xfId="211"/>
    <cellStyle name="_PercentSpace_Financials 4" xfId="212"/>
    <cellStyle name="_PercentSpace_Model Lilly new 13-06-02" xfId="213"/>
    <cellStyle name="_PercentSpace_Model Lilly new 24-06-02" xfId="214"/>
    <cellStyle name="_PercentSpace_Model v38(fixed shares)" xfId="215"/>
    <cellStyle name="_PercentSpace_PL4 uk" xfId="216"/>
    <cellStyle name="_PercentSpace_PL4 uk_1" xfId="217"/>
    <cellStyle name="_PercentSpace_PL4 uk_1_AVP and Comps" xfId="218"/>
    <cellStyle name="_PercentSpace_PL4 uk_1_Financials 4" xfId="219"/>
    <cellStyle name="_PercentSpace_PL4 uk_1_Model Lilly new 13-06-02" xfId="220"/>
    <cellStyle name="_PercentSpace_PL4 uk_1_Model Lilly new 24-06-02" xfId="221"/>
    <cellStyle name="_PercentSpace_PL4 uk_1_WACC" xfId="222"/>
    <cellStyle name="_PercentSpace_PL4 uk_AVP and Comps" xfId="223"/>
    <cellStyle name="_PercentSpace_PL4 uk_Model Lilly new 13-06-02" xfId="224"/>
    <cellStyle name="_PercentSpace_PL4 uk_Model Lilly new 24-06-02" xfId="225"/>
    <cellStyle name="_PercentSpace_PL4 uk_WACC" xfId="226"/>
    <cellStyle name="_PercentSpace_pro_forma_model_paris" xfId="227"/>
    <cellStyle name="_PercentSpace_WACC" xfId="228"/>
    <cellStyle name="_Plusvalenza" xfId="229"/>
    <cellStyle name="’Ê‰Ý [0.00]_Area" xfId="230"/>
    <cellStyle name="’Ê‰Ý_Area" xfId="231"/>
    <cellStyle name="£ BP" xfId="232"/>
    <cellStyle name="¥ JY" xfId="233"/>
    <cellStyle name="=C:\WINDOWS\SYSTEM32\COMMAND.COM" xfId="234"/>
    <cellStyle name="=C:\WINNT35\SYSTEM32\COMMAND.COM" xfId="235"/>
    <cellStyle name="•W€_Area" xfId="236"/>
    <cellStyle name="•W_Area" xfId="237"/>
    <cellStyle name="0" xfId="238"/>
    <cellStyle name="0,00" xfId="239"/>
    <cellStyle name="0,00 2" xfId="240"/>
    <cellStyle name="0,00 2 2" xfId="241"/>
    <cellStyle name="000" xfId="242"/>
    <cellStyle name="1000s (0)" xfId="243"/>
    <cellStyle name="1Decimal" xfId="244"/>
    <cellStyle name="20% - Accent1" xfId="245"/>
    <cellStyle name="20% - Accent2" xfId="246"/>
    <cellStyle name="20% - Accent3" xfId="247"/>
    <cellStyle name="20% - Accent4" xfId="248"/>
    <cellStyle name="20% - Accent5" xfId="249"/>
    <cellStyle name="20% - Accent6" xfId="250"/>
    <cellStyle name="20% - Colore 1" xfId="251"/>
    <cellStyle name="20% - Colore 1 2" xfId="252"/>
    <cellStyle name="20% - Colore 1 2 2" xfId="253"/>
    <cellStyle name="20% - Colore 1 2 3" xfId="254"/>
    <cellStyle name="20% - Colore 1 3" xfId="255"/>
    <cellStyle name="20% - Colore 2" xfId="256"/>
    <cellStyle name="20% - Colore 2 2" xfId="257"/>
    <cellStyle name="20% - Colore 2 2 2" xfId="258"/>
    <cellStyle name="20% - Colore 2 2 3" xfId="259"/>
    <cellStyle name="20% - Colore 2 3" xfId="260"/>
    <cellStyle name="20% - Colore 3" xfId="261"/>
    <cellStyle name="20% - Colore 3 2" xfId="262"/>
    <cellStyle name="20% - Colore 3 2 2" xfId="263"/>
    <cellStyle name="20% - Colore 3 2 3" xfId="264"/>
    <cellStyle name="20% - Colore 3 3" xfId="265"/>
    <cellStyle name="20% - Colore 4" xfId="266"/>
    <cellStyle name="20% - Colore 4 2" xfId="267"/>
    <cellStyle name="20% - Colore 4 2 2" xfId="268"/>
    <cellStyle name="20% - Colore 4 2 3" xfId="269"/>
    <cellStyle name="20% - Colore 4 3" xfId="270"/>
    <cellStyle name="20% - Colore 5" xfId="271"/>
    <cellStyle name="20% - Colore 5 2" xfId="272"/>
    <cellStyle name="20% - Colore 5 2 2" xfId="273"/>
    <cellStyle name="20% - Colore 5 2 3" xfId="274"/>
    <cellStyle name="20% - Colore 5 3" xfId="275"/>
    <cellStyle name="20% - Colore 6" xfId="276"/>
    <cellStyle name="20% - Colore 6 2" xfId="277"/>
    <cellStyle name="20% - Colore 6 2 2" xfId="278"/>
    <cellStyle name="20% - Colore 6 2 3" xfId="279"/>
    <cellStyle name="20% - Colore 6 3" xfId="280"/>
    <cellStyle name="2DecimalPercent" xfId="281"/>
    <cellStyle name="2Decimals" xfId="282"/>
    <cellStyle name="40% - Accent1" xfId="283"/>
    <cellStyle name="40% - Accent2" xfId="284"/>
    <cellStyle name="40% - Accent3" xfId="285"/>
    <cellStyle name="40% - Accent4" xfId="286"/>
    <cellStyle name="40% - Accent5" xfId="287"/>
    <cellStyle name="40% - Accent6" xfId="288"/>
    <cellStyle name="40% - Colore 1" xfId="289"/>
    <cellStyle name="40% - Colore 1 2" xfId="290"/>
    <cellStyle name="40% - Colore 1 2 2" xfId="291"/>
    <cellStyle name="40% - Colore 1 2 3" xfId="292"/>
    <cellStyle name="40% - Colore 1 3" xfId="293"/>
    <cellStyle name="40% - Colore 2" xfId="294"/>
    <cellStyle name="40% - Colore 2 2" xfId="295"/>
    <cellStyle name="40% - Colore 2 2 2" xfId="296"/>
    <cellStyle name="40% - Colore 2 2 3" xfId="297"/>
    <cellStyle name="40% - Colore 2 3" xfId="298"/>
    <cellStyle name="40% - Colore 3" xfId="299"/>
    <cellStyle name="40% - Colore 3 2" xfId="300"/>
    <cellStyle name="40% - Colore 3 2 2" xfId="301"/>
    <cellStyle name="40% - Colore 3 2 3" xfId="302"/>
    <cellStyle name="40% - Colore 3 3" xfId="303"/>
    <cellStyle name="40% - Colore 4" xfId="304"/>
    <cellStyle name="40% - Colore 4 2" xfId="305"/>
    <cellStyle name="40% - Colore 4 2 2" xfId="306"/>
    <cellStyle name="40% - Colore 4 2 3" xfId="307"/>
    <cellStyle name="40% - Colore 4 3" xfId="308"/>
    <cellStyle name="40% - Colore 5" xfId="309"/>
    <cellStyle name="40% - Colore 5 2" xfId="310"/>
    <cellStyle name="40% - Colore 5 2 2" xfId="311"/>
    <cellStyle name="40% - Colore 5 2 3" xfId="312"/>
    <cellStyle name="40% - Colore 5 3" xfId="313"/>
    <cellStyle name="40% - Colore 6" xfId="314"/>
    <cellStyle name="40% - Colore 6 2" xfId="315"/>
    <cellStyle name="40% - Colore 6 2 2" xfId="316"/>
    <cellStyle name="40% - Colore 6 2 3" xfId="317"/>
    <cellStyle name="40% - Colore 6 3" xfId="318"/>
    <cellStyle name="44" xfId="319"/>
    <cellStyle name="60% - Accent1" xfId="320"/>
    <cellStyle name="60% - Accent2" xfId="321"/>
    <cellStyle name="60% - Accent3" xfId="322"/>
    <cellStyle name="60% - Accent4" xfId="323"/>
    <cellStyle name="60% - Accent5" xfId="324"/>
    <cellStyle name="60% - Accent6" xfId="325"/>
    <cellStyle name="60% - Colore 1" xfId="326"/>
    <cellStyle name="60% - Colore 1 2" xfId="327"/>
    <cellStyle name="60% - Colore 1 2 2" xfId="328"/>
    <cellStyle name="60% - Colore 1 2 3" xfId="329"/>
    <cellStyle name="60% - Colore 1 3" xfId="330"/>
    <cellStyle name="60% - Colore 2" xfId="331"/>
    <cellStyle name="60% - Colore 2 2" xfId="332"/>
    <cellStyle name="60% - Colore 2 2 2" xfId="333"/>
    <cellStyle name="60% - Colore 2 2 3" xfId="334"/>
    <cellStyle name="60% - Colore 2 3" xfId="335"/>
    <cellStyle name="60% - Colore 3" xfId="336"/>
    <cellStyle name="60% - Colore 3 2" xfId="337"/>
    <cellStyle name="60% - Colore 3 2 2" xfId="338"/>
    <cellStyle name="60% - Colore 3 2 3" xfId="339"/>
    <cellStyle name="60% - Colore 3 3" xfId="340"/>
    <cellStyle name="60% - Colore 4" xfId="341"/>
    <cellStyle name="60% - Colore 4 2" xfId="342"/>
    <cellStyle name="60% - Colore 4 2 2" xfId="343"/>
    <cellStyle name="60% - Colore 4 2 3" xfId="344"/>
    <cellStyle name="60% - Colore 4 3" xfId="345"/>
    <cellStyle name="60% - Colore 5" xfId="346"/>
    <cellStyle name="60% - Colore 5 2" xfId="347"/>
    <cellStyle name="60% - Colore 5 2 2" xfId="348"/>
    <cellStyle name="60% - Colore 5 2 3" xfId="349"/>
    <cellStyle name="60% - Colore 5 3" xfId="350"/>
    <cellStyle name="60% - Colore 6" xfId="351"/>
    <cellStyle name="60% - Colore 6 2" xfId="352"/>
    <cellStyle name="60% - Colore 6 2 2" xfId="353"/>
    <cellStyle name="60% - Colore 6 2 3" xfId="354"/>
    <cellStyle name="60% - Colore 6 3" xfId="355"/>
    <cellStyle name="ac" xfId="356"/>
    <cellStyle name="ac 2" xfId="357"/>
    <cellStyle name="Accent1" xfId="358"/>
    <cellStyle name="Accent2" xfId="359"/>
    <cellStyle name="Accent3" xfId="360"/>
    <cellStyle name="Accent4" xfId="361"/>
    <cellStyle name="Accent5" xfId="362"/>
    <cellStyle name="Accent6" xfId="363"/>
    <cellStyle name="adj_share" xfId="364"/>
    <cellStyle name="Adjusted" xfId="365"/>
    <cellStyle name="Adjusted 2" xfId="366"/>
    <cellStyle name="AFE" xfId="367"/>
    <cellStyle name="Afjusted" xfId="368"/>
    <cellStyle name="Afjusted 2" xfId="369"/>
    <cellStyle name="Afjusted 3" xfId="370"/>
    <cellStyle name="Annee" xfId="371"/>
    <cellStyle name="args.style" xfId="372"/>
    <cellStyle name="Arial 10" xfId="373"/>
    <cellStyle name="Arial 12" xfId="374"/>
    <cellStyle name="arial12" xfId="375"/>
    <cellStyle name="arial14" xfId="376"/>
    <cellStyle name="Assumptions" xfId="377"/>
    <cellStyle name="Assumptions 2" xfId="378"/>
    <cellStyle name="b" xfId="379"/>
    <cellStyle name="b_Cashflows" xfId="380"/>
    <cellStyle name="b_Final Structure" xfId="381"/>
    <cellStyle name="b_Imser Expected Amortisation Schedules (OC)" xfId="382"/>
    <cellStyle name="Bad" xfId="383"/>
    <cellStyle name="BLACK" xfId="384"/>
    <cellStyle name="Blau" xfId="385"/>
    <cellStyle name="Blue" xfId="386"/>
    <cellStyle name="blue$00" xfId="387"/>
    <cellStyle name="Body" xfId="388"/>
    <cellStyle name="Bold 11" xfId="389"/>
    <cellStyle name="bold big" xfId="390"/>
    <cellStyle name="Bold/Border" xfId="391"/>
    <cellStyle name="Bold/Border 2" xfId="392"/>
    <cellStyle name="Border" xfId="393"/>
    <cellStyle name="Border 2" xfId="394"/>
    <cellStyle name="Border Heavy" xfId="395"/>
    <cellStyle name="Border Thin" xfId="396"/>
    <cellStyle name="Border_Confruit G 28 marzo 2006" xfId="397"/>
    <cellStyle name="BottomBorder" xfId="398"/>
    <cellStyle name="BottomBorder 2" xfId="399"/>
    <cellStyle name="bout" xfId="400"/>
    <cellStyle name="bout 2" xfId="401"/>
    <cellStyle name="British Pound" xfId="402"/>
    <cellStyle name="bt" xfId="403"/>
    <cellStyle name="bt 2" xfId="404"/>
    <cellStyle name="btit" xfId="405"/>
    <cellStyle name="Bullet" xfId="406"/>
    <cellStyle name="c" xfId="407"/>
    <cellStyle name="c_Macros" xfId="408"/>
    <cellStyle name="c_Macros (2)" xfId="409"/>
    <cellStyle name="c_Macros (2)_BPSCI" xfId="410"/>
    <cellStyle name="c_Macros (2)_BPSCI_Cashflows" xfId="411"/>
    <cellStyle name="c_Macros (2)_BPSCI_Final Structure" xfId="412"/>
    <cellStyle name="c_Macros (2)_BPSCI_Imser Expected Amortisation Schedules (OC)" xfId="413"/>
    <cellStyle name="c_Macros (2)_Cashflows" xfId="414"/>
    <cellStyle name="c_Macros (2)_CFTenant" xfId="415"/>
    <cellStyle name="c_Macros (2)_CFTenant.xls Chart 10" xfId="416"/>
    <cellStyle name="c_Macros (2)_CFTenant.xls Chart 10_Cashflows" xfId="417"/>
    <cellStyle name="c_Macros (2)_CFTenant.xls Chart 10_Final Structure" xfId="418"/>
    <cellStyle name="c_Macros (2)_CFTenant.xls Chart 10_Imser Expected Amortisation Schedules (OC)" xfId="419"/>
    <cellStyle name="c_Macros (2)_CFTenant.xls Chart 11" xfId="420"/>
    <cellStyle name="c_Macros (2)_CFTenant.xls Chart 11_Cashflows" xfId="421"/>
    <cellStyle name="c_Macros (2)_CFTenant.xls Chart 11_Final Structure" xfId="422"/>
    <cellStyle name="c_Macros (2)_CFTenant.xls Chart 11_Imser Expected Amortisation Schedules (OC)" xfId="423"/>
    <cellStyle name="c_Macros (2)_CFTenant.xls Chart 12" xfId="424"/>
    <cellStyle name="c_Macros (2)_CFTenant.xls Chart 12_Cashflows" xfId="425"/>
    <cellStyle name="c_Macros (2)_CFTenant.xls Chart 12_Final Structure" xfId="426"/>
    <cellStyle name="c_Macros (2)_CFTenant.xls Chart 12_Imser Expected Amortisation Schedules (OC)" xfId="427"/>
    <cellStyle name="c_Macros (2)_CFTenant.xls Chart 4" xfId="428"/>
    <cellStyle name="c_Macros (2)_CFTenant.xls Chart 4_Cashflows" xfId="429"/>
    <cellStyle name="c_Macros (2)_CFTenant.xls Chart 4_Final Structure" xfId="430"/>
    <cellStyle name="c_Macros (2)_CFTenant.xls Chart 4_Imser Expected Amortisation Schedules (OC)" xfId="431"/>
    <cellStyle name="c_Macros (2)_CFTenant.xls Chart 6" xfId="432"/>
    <cellStyle name="c_Macros (2)_CFTenant.xls Chart 6_Cashflows" xfId="433"/>
    <cellStyle name="c_Macros (2)_CFTenant.xls Chart 6_Final Structure" xfId="434"/>
    <cellStyle name="c_Macros (2)_CFTenant.xls Chart 6_Imser Expected Amortisation Schedules (OC)" xfId="435"/>
    <cellStyle name="c_Macros (2)_CFTenant.xls Chart 7" xfId="436"/>
    <cellStyle name="c_Macros (2)_CFTenant.xls Chart 7_Cashflows" xfId="437"/>
    <cellStyle name="c_Macros (2)_CFTenant.xls Chart 7_Final Structure" xfId="438"/>
    <cellStyle name="c_Macros (2)_CFTenant.xls Chart 7_Imser Expected Amortisation Schedules (OC)" xfId="439"/>
    <cellStyle name="c_Macros (2)_CFTenant.xls Chart 8" xfId="440"/>
    <cellStyle name="c_Macros (2)_CFTenant.xls Chart 8_Cashflows" xfId="441"/>
    <cellStyle name="c_Macros (2)_CFTenant.xls Chart 8_Final Structure" xfId="442"/>
    <cellStyle name="c_Macros (2)_CFTenant.xls Chart 8_Imser Expected Amortisation Schedules (OC)" xfId="443"/>
    <cellStyle name="c_Macros (2)_CFTenant.xls Chart 9" xfId="444"/>
    <cellStyle name="c_Macros (2)_CFTenant.xls Chart 9_Cashflows" xfId="445"/>
    <cellStyle name="c_Macros (2)_CFTenant.xls Chart 9_Final Structure" xfId="446"/>
    <cellStyle name="c_Macros (2)_CFTenant.xls Chart 9_Imser Expected Amortisation Schedules (OC)" xfId="447"/>
    <cellStyle name="c_Macros (2)_CFTenant_Cashflows" xfId="448"/>
    <cellStyle name="c_Macros (2)_CFTenant_Final Structure" xfId="449"/>
    <cellStyle name="c_Macros (2)_CFTenant_Imser Expected Amortisation Schedules (OC)" xfId="450"/>
    <cellStyle name="c_Macros (2)_Final Structure" xfId="451"/>
    <cellStyle name="c_Macros (2)_Imser Expected Amortisation Schedules (OC)" xfId="452"/>
    <cellStyle name="c_Macros (2)_Perry" xfId="453"/>
    <cellStyle name="c_Macros (2)_Perry_Cashflows" xfId="454"/>
    <cellStyle name="c_Macros (2)_Perry_Final Structure" xfId="455"/>
    <cellStyle name="c_Macros (2)_Perry_Imser Expected Amortisation Schedules (OC)" xfId="456"/>
    <cellStyle name="c_Macros_BPSCI" xfId="457"/>
    <cellStyle name="c_Macros_BPSCI_Cashflows" xfId="458"/>
    <cellStyle name="c_Macros_BPSCI_Final Structure" xfId="459"/>
    <cellStyle name="c_Macros_BPSCI_Imser Expected Amortisation Schedules (OC)" xfId="460"/>
    <cellStyle name="c_Macros_Cashflows" xfId="461"/>
    <cellStyle name="c_Macros_CFTenant" xfId="462"/>
    <cellStyle name="c_Macros_CFTenant.xls Chart 10" xfId="463"/>
    <cellStyle name="c_Macros_CFTenant.xls Chart 10_Cashflows" xfId="464"/>
    <cellStyle name="c_Macros_CFTenant.xls Chart 10_Final Structure" xfId="465"/>
    <cellStyle name="c_Macros_CFTenant.xls Chart 10_Imser Expected Amortisation Schedules (OC)" xfId="466"/>
    <cellStyle name="c_Macros_CFTenant.xls Chart 11" xfId="467"/>
    <cellStyle name="c_Macros_CFTenant.xls Chart 11_Cashflows" xfId="468"/>
    <cellStyle name="c_Macros_CFTenant.xls Chart 11_Final Structure" xfId="469"/>
    <cellStyle name="c_Macros_CFTenant.xls Chart 11_Imser Expected Amortisation Schedules (OC)" xfId="470"/>
    <cellStyle name="c_Macros_CFTenant.xls Chart 12" xfId="471"/>
    <cellStyle name="c_Macros_CFTenant.xls Chart 12_Cashflows" xfId="472"/>
    <cellStyle name="c_Macros_CFTenant.xls Chart 12_Final Structure" xfId="473"/>
    <cellStyle name="c_Macros_CFTenant.xls Chart 12_Imser Expected Amortisation Schedules (OC)" xfId="474"/>
    <cellStyle name="c_Macros_CFTenant.xls Chart 4" xfId="475"/>
    <cellStyle name="c_Macros_CFTenant.xls Chart 4_Cashflows" xfId="476"/>
    <cellStyle name="c_Macros_CFTenant.xls Chart 4_Final Structure" xfId="477"/>
    <cellStyle name="c_Macros_CFTenant.xls Chart 4_Imser Expected Amortisation Schedules (OC)" xfId="478"/>
    <cellStyle name="c_Macros_CFTenant.xls Chart 6" xfId="479"/>
    <cellStyle name="c_Macros_CFTenant.xls Chart 6_Cashflows" xfId="480"/>
    <cellStyle name="c_Macros_CFTenant.xls Chart 6_Final Structure" xfId="481"/>
    <cellStyle name="c_Macros_CFTenant.xls Chart 6_Imser Expected Amortisation Schedules (OC)" xfId="482"/>
    <cellStyle name="c_Macros_CFTenant.xls Chart 7" xfId="483"/>
    <cellStyle name="c_Macros_CFTenant.xls Chart 7_Cashflows" xfId="484"/>
    <cellStyle name="c_Macros_CFTenant.xls Chart 7_Final Structure" xfId="485"/>
    <cellStyle name="c_Macros_CFTenant.xls Chart 7_Imser Expected Amortisation Schedules (OC)" xfId="486"/>
    <cellStyle name="c_Macros_CFTenant.xls Chart 8" xfId="487"/>
    <cellStyle name="c_Macros_CFTenant.xls Chart 8_Cashflows" xfId="488"/>
    <cellStyle name="c_Macros_CFTenant.xls Chart 8_Final Structure" xfId="489"/>
    <cellStyle name="c_Macros_CFTenant.xls Chart 8_Imser Expected Amortisation Schedules (OC)" xfId="490"/>
    <cellStyle name="c_Macros_CFTenant.xls Chart 9" xfId="491"/>
    <cellStyle name="c_Macros_CFTenant.xls Chart 9_Cashflows" xfId="492"/>
    <cellStyle name="c_Macros_CFTenant.xls Chart 9_Final Structure" xfId="493"/>
    <cellStyle name="c_Macros_CFTenant.xls Chart 9_Imser Expected Amortisation Schedules (OC)" xfId="494"/>
    <cellStyle name="c_Macros_CFTenant_Cashflows" xfId="495"/>
    <cellStyle name="c_Macros_CFTenant_Final Structure" xfId="496"/>
    <cellStyle name="c_Macros_CFTenant_Imser Expected Amortisation Schedules (OC)" xfId="497"/>
    <cellStyle name="c_Macros_Final Structure" xfId="498"/>
    <cellStyle name="c_Macros_Imser Expected Amortisation Schedules (OC)" xfId="499"/>
    <cellStyle name="c_Macros_Perry" xfId="500"/>
    <cellStyle name="c_Macros_Perry_Cashflows" xfId="501"/>
    <cellStyle name="c_Macros_Perry_Final Structure" xfId="502"/>
    <cellStyle name="c_Macros_Perry_Imser Expected Amortisation Schedules (OC)" xfId="503"/>
    <cellStyle name="c_Manager (2)" xfId="504"/>
    <cellStyle name="c_Manager (2)_BPSCI" xfId="505"/>
    <cellStyle name="c_Manager (2)_BPSCI_Cashflows" xfId="506"/>
    <cellStyle name="c_Manager (2)_BPSCI_Final Structure" xfId="507"/>
    <cellStyle name="c_Manager (2)_BPSCI_Imser Expected Amortisation Schedules (OC)" xfId="508"/>
    <cellStyle name="c_Manager (2)_Cashflows" xfId="509"/>
    <cellStyle name="c_Manager (2)_CFTenant" xfId="510"/>
    <cellStyle name="c_Manager (2)_CFTenant.xls Chart 10" xfId="511"/>
    <cellStyle name="c_Manager (2)_CFTenant.xls Chart 10_Cashflows" xfId="512"/>
    <cellStyle name="c_Manager (2)_CFTenant.xls Chart 10_Final Structure" xfId="513"/>
    <cellStyle name="c_Manager (2)_CFTenant.xls Chart 10_Imser Expected Amortisation Schedules (OC)" xfId="514"/>
    <cellStyle name="c_Manager (2)_CFTenant.xls Chart 11" xfId="515"/>
    <cellStyle name="c_Manager (2)_CFTenant.xls Chart 11_Cashflows" xfId="516"/>
    <cellStyle name="c_Manager (2)_CFTenant.xls Chart 11_Final Structure" xfId="517"/>
    <cellStyle name="c_Manager (2)_CFTenant.xls Chart 11_Imser Expected Amortisation Schedules (OC)" xfId="518"/>
    <cellStyle name="c_Manager (2)_CFTenant.xls Chart 12" xfId="519"/>
    <cellStyle name="c_Manager (2)_CFTenant.xls Chart 12_Cashflows" xfId="520"/>
    <cellStyle name="c_Manager (2)_CFTenant.xls Chart 12_Final Structure" xfId="521"/>
    <cellStyle name="c_Manager (2)_CFTenant.xls Chart 12_Imser Expected Amortisation Schedules (OC)" xfId="522"/>
    <cellStyle name="c_Manager (2)_CFTenant.xls Chart 4" xfId="523"/>
    <cellStyle name="c_Manager (2)_CFTenant.xls Chart 4_Cashflows" xfId="524"/>
    <cellStyle name="c_Manager (2)_CFTenant.xls Chart 4_Final Structure" xfId="525"/>
    <cellStyle name="c_Manager (2)_CFTenant.xls Chart 4_Imser Expected Amortisation Schedules (OC)" xfId="526"/>
    <cellStyle name="c_Manager (2)_CFTenant.xls Chart 6" xfId="527"/>
    <cellStyle name="c_Manager (2)_CFTenant.xls Chart 6_Cashflows" xfId="528"/>
    <cellStyle name="c_Manager (2)_CFTenant.xls Chart 6_Final Structure" xfId="529"/>
    <cellStyle name="c_Manager (2)_CFTenant.xls Chart 6_Imser Expected Amortisation Schedules (OC)" xfId="530"/>
    <cellStyle name="c_Manager (2)_CFTenant.xls Chart 7" xfId="531"/>
    <cellStyle name="c_Manager (2)_CFTenant.xls Chart 7_Cashflows" xfId="532"/>
    <cellStyle name="c_Manager (2)_CFTenant.xls Chart 7_Final Structure" xfId="533"/>
    <cellStyle name="c_Manager (2)_CFTenant.xls Chart 7_Imser Expected Amortisation Schedules (OC)" xfId="534"/>
    <cellStyle name="c_Manager (2)_CFTenant.xls Chart 8" xfId="535"/>
    <cellStyle name="c_Manager (2)_CFTenant.xls Chart 8_Cashflows" xfId="536"/>
    <cellStyle name="c_Manager (2)_CFTenant.xls Chart 8_Final Structure" xfId="537"/>
    <cellStyle name="c_Manager (2)_CFTenant.xls Chart 8_Imser Expected Amortisation Schedules (OC)" xfId="538"/>
    <cellStyle name="c_Manager (2)_CFTenant.xls Chart 9" xfId="539"/>
    <cellStyle name="c_Manager (2)_CFTenant.xls Chart 9_Cashflows" xfId="540"/>
    <cellStyle name="c_Manager (2)_CFTenant.xls Chart 9_Final Structure" xfId="541"/>
    <cellStyle name="c_Manager (2)_CFTenant.xls Chart 9_Imser Expected Amortisation Schedules (OC)" xfId="542"/>
    <cellStyle name="c_Manager (2)_CFTenant_Cashflows" xfId="543"/>
    <cellStyle name="c_Manager (2)_CFTenant_Final Structure" xfId="544"/>
    <cellStyle name="c_Manager (2)_CFTenant_Imser Expected Amortisation Schedules (OC)" xfId="545"/>
    <cellStyle name="c_Manager (2)_Final Structure" xfId="546"/>
    <cellStyle name="c_Manager (2)_Imser Expected Amortisation Schedules (OC)" xfId="547"/>
    <cellStyle name="c_Manager (2)_Perry" xfId="548"/>
    <cellStyle name="c_Manager (2)_Perry_Cashflows" xfId="549"/>
    <cellStyle name="c_Manager (2)_Perry_Final Structure" xfId="550"/>
    <cellStyle name="c_Manager (2)_Perry_Imser Expected Amortisation Schedules (OC)" xfId="551"/>
    <cellStyle name="cach" xfId="552"/>
    <cellStyle name="Calc Currency (0)" xfId="553"/>
    <cellStyle name="Calc Currency (2)" xfId="554"/>
    <cellStyle name="Calc Percent (0)" xfId="555"/>
    <cellStyle name="Calc Percent (1)" xfId="556"/>
    <cellStyle name="Calc Percent (2)" xfId="557"/>
    <cellStyle name="Calc Units (0)" xfId="558"/>
    <cellStyle name="Calc Units (1)" xfId="559"/>
    <cellStyle name="Calc Units (2)" xfId="560"/>
    <cellStyle name="Calcolo" xfId="561"/>
    <cellStyle name="Calcolo 2" xfId="562"/>
    <cellStyle name="Calcolo 2 2" xfId="563"/>
    <cellStyle name="Calcolo 2 3" xfId="564"/>
    <cellStyle name="Calcolo 3" xfId="565"/>
    <cellStyle name="Calculated Assumption" xfId="566"/>
    <cellStyle name="Calculated Assumption 2" xfId="567"/>
    <cellStyle name="Calculated Assumption, #" xfId="568"/>
    <cellStyle name="Calculated Assumption, # 2" xfId="569"/>
    <cellStyle name="Calculated Assumption, %" xfId="570"/>
    <cellStyle name="Calculated Assumption, % 2" xfId="571"/>
    <cellStyle name="Calculation" xfId="572"/>
    <cellStyle name="Calculation 2" xfId="573"/>
    <cellStyle name="Calculation 3" xfId="574"/>
    <cellStyle name="Carmen" xfId="575"/>
    <cellStyle name="Case" xfId="576"/>
    <cellStyle name="category" xfId="577"/>
    <cellStyle name="CATV Total" xfId="578"/>
    <cellStyle name="cedric" xfId="579"/>
    <cellStyle name="cedric 2" xfId="580"/>
    <cellStyle name="Cella collegata" xfId="581"/>
    <cellStyle name="Cella collegata 2" xfId="582"/>
    <cellStyle name="Cella collegata 2 2" xfId="583"/>
    <cellStyle name="Cella collegata 2 3" xfId="584"/>
    <cellStyle name="Cella collegata 3" xfId="585"/>
    <cellStyle name="Cella da controllare" xfId="586"/>
    <cellStyle name="Cella da controllare 2" xfId="587"/>
    <cellStyle name="Cella da controllare 2 2" xfId="588"/>
    <cellStyle name="Cella da controllare 2 3" xfId="589"/>
    <cellStyle name="Cella da controllare 3" xfId="590"/>
    <cellStyle name="Celle" xfId="591"/>
    <cellStyle name="Check Cell" xfId="592"/>
    <cellStyle name="CHF" xfId="593"/>
    <cellStyle name="CHF 2" xfId="594"/>
    <cellStyle name="ClearBorders" xfId="595"/>
    <cellStyle name="co" xfId="596"/>
    <cellStyle name="Code" xfId="597"/>
    <cellStyle name="ColBlue" xfId="598"/>
    <cellStyle name="ColGreen" xfId="599"/>
    <cellStyle name="Colore 1" xfId="600"/>
    <cellStyle name="Colore 1 2" xfId="601"/>
    <cellStyle name="Colore 1 2 2" xfId="602"/>
    <cellStyle name="Colore 1 2 3" xfId="603"/>
    <cellStyle name="Colore 1 3" xfId="604"/>
    <cellStyle name="Colore 2" xfId="605"/>
    <cellStyle name="Colore 2 2" xfId="606"/>
    <cellStyle name="Colore 2 2 2" xfId="607"/>
    <cellStyle name="Colore 2 2 3" xfId="608"/>
    <cellStyle name="Colore 2 3" xfId="609"/>
    <cellStyle name="Colore 3" xfId="610"/>
    <cellStyle name="Colore 3 2" xfId="611"/>
    <cellStyle name="Colore 3 2 2" xfId="612"/>
    <cellStyle name="Colore 3 2 3" xfId="613"/>
    <cellStyle name="Colore 3 3" xfId="614"/>
    <cellStyle name="Colore 4" xfId="615"/>
    <cellStyle name="Colore 4 2" xfId="616"/>
    <cellStyle name="Colore 4 2 2" xfId="617"/>
    <cellStyle name="Colore 4 2 3" xfId="618"/>
    <cellStyle name="Colore 4 3" xfId="619"/>
    <cellStyle name="Colore 5" xfId="620"/>
    <cellStyle name="Colore 5 2" xfId="621"/>
    <cellStyle name="Colore 5 2 2" xfId="622"/>
    <cellStyle name="Colore 5 2 3" xfId="623"/>
    <cellStyle name="Colore 5 3" xfId="624"/>
    <cellStyle name="Colore 6" xfId="625"/>
    <cellStyle name="Colore 6 2" xfId="626"/>
    <cellStyle name="Colore 6 2 2" xfId="627"/>
    <cellStyle name="Colore 6 2 3" xfId="628"/>
    <cellStyle name="Colore 6 3" xfId="629"/>
    <cellStyle name="ColRed" xfId="630"/>
    <cellStyle name="ColumnHeaderNormal" xfId="631"/>
    <cellStyle name="Comma  - Style1" xfId="632"/>
    <cellStyle name="Comma  - Style2" xfId="633"/>
    <cellStyle name="Comma  - Style3" xfId="634"/>
    <cellStyle name="Comma  - Style4" xfId="635"/>
    <cellStyle name="Comma  - Style5" xfId="636"/>
    <cellStyle name="Comma  - Style6" xfId="637"/>
    <cellStyle name="Comma  - Style7" xfId="638"/>
    <cellStyle name="Comma  - Style8" xfId="639"/>
    <cellStyle name="Comma (1)" xfId="640"/>
    <cellStyle name="Comma (2)" xfId="641"/>
    <cellStyle name="Comma [0]" xfId="642"/>
    <cellStyle name="Comma [00]" xfId="643"/>
    <cellStyle name="Comma [1]" xfId="644"/>
    <cellStyle name="Comma [3]" xfId="645"/>
    <cellStyle name="Comma 0" xfId="646"/>
    <cellStyle name="Comma 0*" xfId="647"/>
    <cellStyle name="Comma 2" xfId="648"/>
    <cellStyle name="comma zerodec" xfId="649"/>
    <cellStyle name="Comma, 1 dec" xfId="650"/>
    <cellStyle name="Comma." xfId="651"/>
    <cellStyle name="Comma_Book2" xfId="652"/>
    <cellStyle name="Comma0" xfId="653"/>
    <cellStyle name="Comma0 - Modelo2" xfId="654"/>
    <cellStyle name="Comma1" xfId="655"/>
    <cellStyle name="Comma1 - Modelo1" xfId="656"/>
    <cellStyle name="Comma12" xfId="657"/>
    <cellStyle name="CommaɟGCPM premium skills" xfId="658"/>
    <cellStyle name="Copied" xfId="659"/>
    <cellStyle name="Copy Decimal 0" xfId="660"/>
    <cellStyle name="Copy Decimal 0,00" xfId="661"/>
    <cellStyle name="Copy Percent 0" xfId="662"/>
    <cellStyle name="Copy Percent 0,00" xfId="663"/>
    <cellStyle name="Cover Date" xfId="664"/>
    <cellStyle name="Cover Subtitle" xfId="665"/>
    <cellStyle name="Cover Title" xfId="666"/>
    <cellStyle name="Currency (0)" xfId="667"/>
    <cellStyle name="Currency (2)" xfId="668"/>
    <cellStyle name="Currency [0]" xfId="669"/>
    <cellStyle name="Currency [00]" xfId="670"/>
    <cellStyle name="Currency [1]" xfId="671"/>
    <cellStyle name="Currency [2]" xfId="672"/>
    <cellStyle name="Currency [2] 2" xfId="673"/>
    <cellStyle name="Currency [3]" xfId="674"/>
    <cellStyle name="Currency 0" xfId="675"/>
    <cellStyle name="Currency 2" xfId="676"/>
    <cellStyle name="Currency1" xfId="677"/>
    <cellStyle name="d" xfId="678"/>
    <cellStyle name="d mmm yy" xfId="679"/>
    <cellStyle name="darren" xfId="680"/>
    <cellStyle name="Dash" xfId="681"/>
    <cellStyle name="Data" xfId="682"/>
    <cellStyle name="DataBases" xfId="683"/>
    <cellStyle name="DataToHide" xfId="684"/>
    <cellStyle name="Date" xfId="685"/>
    <cellStyle name="Date [mmm-yy]" xfId="686"/>
    <cellStyle name="Date Aligned" xfId="687"/>
    <cellStyle name="Date Short" xfId="688"/>
    <cellStyle name="Date_050301 BAVARIA CF_V10_DTL Model" xfId="689"/>
    <cellStyle name="Date1" xfId="690"/>
    <cellStyle name="DATES" xfId="691"/>
    <cellStyle name="Date-Time" xfId="692"/>
    <cellStyle name="Datum" xfId="693"/>
    <cellStyle name="dd" xfId="694"/>
    <cellStyle name="Decimal 0,0" xfId="695"/>
    <cellStyle name="Decimal 0,00" xfId="696"/>
    <cellStyle name="Decimal 0,0000" xfId="697"/>
    <cellStyle name="Decimal 1" xfId="698"/>
    <cellStyle name="Decimal 2" xfId="699"/>
    <cellStyle name="Decimal 3" xfId="700"/>
    <cellStyle name="DELTA" xfId="701"/>
    <cellStyle name="Dezimal [0]_laroux" xfId="702"/>
    <cellStyle name="Dezimal__Utopia Index Index und Guidance (Deutsch)" xfId="703"/>
    <cellStyle name="Diseño" xfId="704"/>
    <cellStyle name="Dollar (zero dec)" xfId="705"/>
    <cellStyle name="Dollar1" xfId="706"/>
    <cellStyle name="Dollar1Blue" xfId="707"/>
    <cellStyle name="Dollar2" xfId="708"/>
    <cellStyle name="dollars" xfId="709"/>
    <cellStyle name="Dotted Line" xfId="710"/>
    <cellStyle name="Double Accounting" xfId="711"/>
    <cellStyle name="dr" xfId="712"/>
    <cellStyle name="ds" xfId="713"/>
    <cellStyle name="ds 2" xfId="714"/>
    <cellStyle name="EGORIE" xfId="715"/>
    <cellStyle name="Enter Currency (0)" xfId="716"/>
    <cellStyle name="Enter Currency (2)" xfId="717"/>
    <cellStyle name="Enter Units (0)" xfId="718"/>
    <cellStyle name="Enter Units (1)" xfId="719"/>
    <cellStyle name="Enter Units (2)" xfId="720"/>
    <cellStyle name="Entered" xfId="721"/>
    <cellStyle name="Entities" xfId="722"/>
    <cellStyle name="entry" xfId="723"/>
    <cellStyle name="EPS" xfId="724"/>
    <cellStyle name="Est - $" xfId="725"/>
    <cellStyle name="Est - %" xfId="726"/>
    <cellStyle name="Est 0,000.0" xfId="727"/>
    <cellStyle name="Euro" xfId="728"/>
    <cellStyle name="Euro 2" xfId="729"/>
    <cellStyle name="Euro 2 2" xfId="730"/>
    <cellStyle name="Euro 2 3" xfId="731"/>
    <cellStyle name="Euro 3" xfId="732"/>
    <cellStyle name="Euro 3 2" xfId="733"/>
    <cellStyle name="Euro 3 3" xfId="734"/>
    <cellStyle name="Euro 4" xfId="735"/>
    <cellStyle name="Euro 4 2" xfId="736"/>
    <cellStyle name="Euro 5" xfId="737"/>
    <cellStyle name="Euro 6" xfId="738"/>
    <cellStyle name="Euro 7" xfId="739"/>
    <cellStyle name="Euro 8" xfId="740"/>
    <cellStyle name="Euro 9" xfId="741"/>
    <cellStyle name="Euro_Acilia61_REV_15122008_CON CRONOPROGRAMMA" xfId="742"/>
    <cellStyle name="Explanatory Text" xfId="743"/>
    <cellStyle name="EY0dp" xfId="744"/>
    <cellStyle name="EYColumnHeading" xfId="745"/>
    <cellStyle name="EYCurrency" xfId="746"/>
    <cellStyle name="EYtext" xfId="747"/>
    <cellStyle name="f" xfId="748"/>
    <cellStyle name="f_Annex X to Loan Agr." xfId="749"/>
    <cellStyle name="f_BONDS" xfId="750"/>
    <cellStyle name="f_Book8" xfId="751"/>
    <cellStyle name="f_Cashflows" xfId="752"/>
    <cellStyle name="f_Comparison" xfId="753"/>
    <cellStyle name="f_Imser Expected Amortisation Schedules (OC)" xfId="754"/>
    <cellStyle name="f_Imser v41 (SECURITISATION)" xfId="755"/>
    <cellStyle name="f_Imser v41 (SECURITISATION) last" xfId="756"/>
    <cellStyle name="f_Imser v42 (SECURITISATION) full" xfId="757"/>
    <cellStyle name="f_Imser v42 (SECURITISATION) PRICING CA general 6@10tris" xfId="758"/>
    <cellStyle name="f_Imser v48 (SECURITISATION) target Loan" xfId="759"/>
    <cellStyle name="f_Imser v50 (SECURITISATION) New Loan" xfId="760"/>
    <cellStyle name="f_Inflation" xfId="761"/>
    <cellStyle name="f_LOAN" xfId="762"/>
    <cellStyle name="f_New Securitisation v13" xfId="763"/>
    <cellStyle name="f_New Securitisation v3" xfId="764"/>
    <cellStyle name="f_Required Loan" xfId="765"/>
    <cellStyle name="f_Target Loan" xfId="766"/>
    <cellStyle name="FacNo" xfId="767"/>
    <cellStyle name="Family" xfId="768"/>
    <cellStyle name="ff" xfId="769"/>
    <cellStyle name="Final_Data" xfId="770"/>
    <cellStyle name="Flag" xfId="771"/>
    <cellStyle name="fn" xfId="772"/>
    <cellStyle name="Footer SBILogo1" xfId="773"/>
    <cellStyle name="Footer SBILogo2" xfId="774"/>
    <cellStyle name="Footnote" xfId="775"/>
    <cellStyle name="Footnote Reference" xfId="776"/>
    <cellStyle name="Footnote_depende" xfId="777"/>
    <cellStyle name="Formula" xfId="778"/>
    <cellStyle name="fourdecplace" xfId="779"/>
    <cellStyle name="GER" xfId="780"/>
    <cellStyle name="Global" xfId="781"/>
    <cellStyle name="Global 2" xfId="782"/>
    <cellStyle name="Good" xfId="783"/>
    <cellStyle name="Green" xfId="784"/>
    <cellStyle name="Grey" xfId="785"/>
    <cellStyle name="Grün" xfId="786"/>
    <cellStyle name="h" xfId="787"/>
    <cellStyle name="h_DCF" xfId="788"/>
    <cellStyle name="h_DCF_Cashflows" xfId="789"/>
    <cellStyle name="h_DCF_Final Structure" xfId="790"/>
    <cellStyle name="h_DCF_Imser Expected Amortisation Schedules (OC)" xfId="791"/>
    <cellStyle name="h_Macros" xfId="792"/>
    <cellStyle name="h_Macros (3)" xfId="793"/>
    <cellStyle name="h_Macros (3)_Cashflows" xfId="794"/>
    <cellStyle name="h_Macros (3)_Final Structure" xfId="795"/>
    <cellStyle name="h_Macros (3)_Imser Expected Amortisation Schedules (OC)" xfId="796"/>
    <cellStyle name="h_Macros_Cashflows" xfId="797"/>
    <cellStyle name="h_Macros_Final Structure" xfId="798"/>
    <cellStyle name="h_Macros_Imser Expected Amortisation Schedules (OC)" xfId="799"/>
    <cellStyle name="h_Manager" xfId="800"/>
    <cellStyle name="h_Manager (2)" xfId="801"/>
    <cellStyle name="h_Manager (2)_Cashflows" xfId="802"/>
    <cellStyle name="h_Manager (2)_Final Structure" xfId="803"/>
    <cellStyle name="h_Manager (2)_Imser Expected Amortisation Schedules (OC)" xfId="804"/>
    <cellStyle name="h_Manager_Cashflows" xfId="805"/>
    <cellStyle name="h_Manager_Final Structure" xfId="806"/>
    <cellStyle name="h_Manager_Imser Expected Amortisation Schedules (OC)" xfId="807"/>
    <cellStyle name="h1" xfId="808"/>
    <cellStyle name="h2" xfId="809"/>
    <cellStyle name="h3" xfId="810"/>
    <cellStyle name="Hard number" xfId="811"/>
    <cellStyle name="Hard Percent" xfId="812"/>
    <cellStyle name="HEADER" xfId="813"/>
    <cellStyle name="Header Draft Stamp" xfId="814"/>
    <cellStyle name="Header_BP3_aprile_2009" xfId="815"/>
    <cellStyle name="Header1" xfId="816"/>
    <cellStyle name="Header2" xfId="817"/>
    <cellStyle name="Header2 2" xfId="818"/>
    <cellStyle name="Heading" xfId="819"/>
    <cellStyle name="Heading 1" xfId="820"/>
    <cellStyle name="Heading 1 2" xfId="821"/>
    <cellStyle name="Heading 1 Above" xfId="822"/>
    <cellStyle name="Heading 1_ValuationMW" xfId="823"/>
    <cellStyle name="Heading 1+" xfId="824"/>
    <cellStyle name="Heading 2" xfId="825"/>
    <cellStyle name="Heading 2 2" xfId="826"/>
    <cellStyle name="Heading 2 Below" xfId="827"/>
    <cellStyle name="Heading 2_Eurovinil Impairment 26 ott 06" xfId="828"/>
    <cellStyle name="Heading 2+" xfId="829"/>
    <cellStyle name="Heading 3" xfId="830"/>
    <cellStyle name="Heading 3 2" xfId="831"/>
    <cellStyle name="Heading 3+" xfId="832"/>
    <cellStyle name="Heading 4" xfId="833"/>
    <cellStyle name="Heading 4 2" xfId="834"/>
    <cellStyle name="Heading 5" xfId="835"/>
    <cellStyle name="Heading 6" xfId="836"/>
    <cellStyle name="Heading 7" xfId="837"/>
    <cellStyle name="Heading 8" xfId="838"/>
    <cellStyle name="Heading Left" xfId="839"/>
    <cellStyle name="Heading Right" xfId="840"/>
    <cellStyle name="Heading1" xfId="841"/>
    <cellStyle name="Heading2" xfId="842"/>
    <cellStyle name="Heading3" xfId="843"/>
    <cellStyle name="Heading4" xfId="844"/>
    <cellStyle name="Heading5" xfId="845"/>
    <cellStyle name="Heading6" xfId="846"/>
    <cellStyle name="HeadingS" xfId="847"/>
    <cellStyle name="hh" xfId="848"/>
    <cellStyle name="Hidden Decimal 0,00" xfId="849"/>
    <cellStyle name="Hide" xfId="850"/>
    <cellStyle name="Hipervínculo visitado_Base Fijos" xfId="851"/>
    <cellStyle name="Hipervínculo_Base Fijos" xfId="852"/>
    <cellStyle name="Historical" xfId="853"/>
    <cellStyle name="hj" xfId="854"/>
    <cellStyle name="Horizontal" xfId="855"/>
    <cellStyle name="Hyperlink" xfId="856"/>
    <cellStyle name="i" xfId="857"/>
    <cellStyle name="i 2" xfId="858"/>
    <cellStyle name="in" xfId="859"/>
    <cellStyle name="Input" xfId="860"/>
    <cellStyle name="Input %" xfId="861"/>
    <cellStyle name="Input (%)" xfId="862"/>
    <cellStyle name="Input (£m)" xfId="863"/>
    <cellStyle name="Input (No)" xfId="864"/>
    <cellStyle name="Input [yellow]" xfId="865"/>
    <cellStyle name="Input [yellow] 2" xfId="866"/>
    <cellStyle name="Input 1" xfId="867"/>
    <cellStyle name="Input 2" xfId="868"/>
    <cellStyle name="Input 2 2" xfId="869"/>
    <cellStyle name="Input 2 3" xfId="870"/>
    <cellStyle name="Input 3" xfId="871"/>
    <cellStyle name="Input Decimal 0" xfId="872"/>
    <cellStyle name="Input Decimal 0,00" xfId="873"/>
    <cellStyle name="Input Normal" xfId="874"/>
    <cellStyle name="Input Percent" xfId="875"/>
    <cellStyle name="Input Percent 0" xfId="876"/>
    <cellStyle name="Input Percent 0,00" xfId="877"/>
    <cellStyle name="input value" xfId="878"/>
    <cellStyle name="InputBlueFont" xfId="879"/>
    <cellStyle name="InputBlueFontLocked" xfId="880"/>
    <cellStyle name="InputCurrency" xfId="881"/>
    <cellStyle name="InputNormal" xfId="882"/>
    <cellStyle name="ion.V2.xls]FATTURATO PER CATEGORIE" xfId="883"/>
    <cellStyle name="itmln" xfId="884"/>
    <cellStyle name="Joe" xfId="885"/>
    <cellStyle name="Joe 2" xfId="886"/>
    <cellStyle name="JustOneDec" xfId="887"/>
    <cellStyle name="Komma_new" xfId="888"/>
    <cellStyle name="kopregel" xfId="889"/>
    <cellStyle name="Label" xfId="890"/>
    <cellStyle name="Lable8Left" xfId="891"/>
    <cellStyle name="Lineas" xfId="892"/>
    <cellStyle name="Lineas 2" xfId="893"/>
    <cellStyle name="LineItem" xfId="894"/>
    <cellStyle name="LineItems" xfId="895"/>
    <cellStyle name="Link Currency (0)" xfId="896"/>
    <cellStyle name="Link Currency (2)" xfId="897"/>
    <cellStyle name="Link Units (0)" xfId="898"/>
    <cellStyle name="Link Units (1)" xfId="899"/>
    <cellStyle name="Link Units (2)" xfId="900"/>
    <cellStyle name="Linked" xfId="901"/>
    <cellStyle name="Linked Cell" xfId="902"/>
    <cellStyle name="LookUpText" xfId="903"/>
    <cellStyle name="m" xfId="904"/>
    <cellStyle name="m_Cashflows" xfId="905"/>
    <cellStyle name="m_Cashflows 2" xfId="906"/>
    <cellStyle name="m_Final Structure" xfId="907"/>
    <cellStyle name="m_Fort3" xfId="908"/>
    <cellStyle name="m_Fort3_Cashflows" xfId="909"/>
    <cellStyle name="m_Fort3_Cashflows 2" xfId="910"/>
    <cellStyle name="m_Fort3_Final Structure" xfId="911"/>
    <cellStyle name="m_Fort3_Imser Expected Amortisation Schedules (OC)" xfId="912"/>
    <cellStyle name="m_Fort3_Imser Expected Amortisation Schedules (OC) 2" xfId="913"/>
    <cellStyle name="m_Imser Expected Amortisation Schedules (OC)" xfId="914"/>
    <cellStyle name="m_Imser Expected Amortisation Schedules (OC) 2" xfId="915"/>
    <cellStyle name="m_Macros" xfId="916"/>
    <cellStyle name="m_Macros (2)" xfId="917"/>
    <cellStyle name="m_Macros (2)_Cashflows" xfId="918"/>
    <cellStyle name="m_Macros (2)_Daudet_1" xfId="919"/>
    <cellStyle name="m_Macros (2)_Daudet_1_Cashflows" xfId="920"/>
    <cellStyle name="m_Macros (2)_Daudet_1_Cashflows 2" xfId="921"/>
    <cellStyle name="m_Macros (2)_Daudet_1_Final Structure" xfId="922"/>
    <cellStyle name="m_Macros (2)_Daudet_1_Imser Expected Amortisation Schedules (OC)" xfId="923"/>
    <cellStyle name="m_Macros (2)_Daudet_1_Imser Expected Amortisation Schedules (OC) 2" xfId="924"/>
    <cellStyle name="m_Macros (2)_Final Structure" xfId="925"/>
    <cellStyle name="m_Macros (2)_Fort3" xfId="926"/>
    <cellStyle name="m_Macros (2)_Fort3_Cashflows" xfId="927"/>
    <cellStyle name="m_Macros (2)_Fort3_Final Structure" xfId="928"/>
    <cellStyle name="m_Macros (2)_Fort3_Imser Expected Amortisation Schedules (OC)" xfId="929"/>
    <cellStyle name="m_Macros (2)_IBM18" xfId="930"/>
    <cellStyle name="m_Macros (2)_IBM18_Cashflows" xfId="931"/>
    <cellStyle name="m_Macros (2)_IBM18_Final Structure" xfId="932"/>
    <cellStyle name="m_Macros (2)_IBM18_Imser Expected Amortisation Schedules (OC)" xfId="933"/>
    <cellStyle name="m_Macros (2)_IBM27" xfId="934"/>
    <cellStyle name="m_Macros (2)_IBM27_Cashflows" xfId="935"/>
    <cellStyle name="m_Macros (2)_IBM27_Final Structure" xfId="936"/>
    <cellStyle name="m_Macros (2)_IBM27_Imser Expected Amortisation Schedules (OC)" xfId="937"/>
    <cellStyle name="m_Macros (2)_Imser Expected Amortisation Schedules (OC)" xfId="938"/>
    <cellStyle name="m_Macros (2)_SPAD3" xfId="939"/>
    <cellStyle name="m_Macros (2)_SPAD3_Cashflows" xfId="940"/>
    <cellStyle name="m_Macros (2)_SPAD3_Final Structure" xfId="941"/>
    <cellStyle name="m_Macros (2)_SPAD3_Imser Expected Amortisation Schedules (OC)" xfId="942"/>
    <cellStyle name="m_Macros (2)_SPAD4" xfId="943"/>
    <cellStyle name="m_Macros (2)_SPAD4_Cashflows" xfId="944"/>
    <cellStyle name="m_Macros (2)_SPAD4_Final Structure" xfId="945"/>
    <cellStyle name="m_Macros (2)_SPAD4_Imser Expected Amortisation Schedules (OC)" xfId="946"/>
    <cellStyle name="m_Macros (3)" xfId="947"/>
    <cellStyle name="m_Macros (3)_Cashflows" xfId="948"/>
    <cellStyle name="m_Macros (3)_Cashflows 2" xfId="949"/>
    <cellStyle name="m_Macros (3)_CFZEUS8" xfId="950"/>
    <cellStyle name="m_Macros (3)_CFZEUS8_Cashflows" xfId="951"/>
    <cellStyle name="m_Macros (3)_CFZEUS8_Cashflows 2" xfId="952"/>
    <cellStyle name="m_Macros (3)_CFZEUS8_Final Structure" xfId="953"/>
    <cellStyle name="m_Macros (3)_CFZEUS8_Imser Expected Amortisation Schedules (OC)" xfId="954"/>
    <cellStyle name="m_Macros (3)_CFZEUS8_Imser Expected Amortisation Schedules (OC) 2" xfId="955"/>
    <cellStyle name="m_Macros (3)_Daudet_1" xfId="956"/>
    <cellStyle name="m_Macros (3)_Daudet_1_Cashflows" xfId="957"/>
    <cellStyle name="m_Macros (3)_Daudet_1_Final Structure" xfId="958"/>
    <cellStyle name="m_Macros (3)_Daudet_1_Imser Expected Amortisation Schedules (OC)" xfId="959"/>
    <cellStyle name="m_Macros (3)_Final Structure" xfId="960"/>
    <cellStyle name="m_Macros (3)_Fort3" xfId="961"/>
    <cellStyle name="m_Macros (3)_Fort3_Cashflows" xfId="962"/>
    <cellStyle name="m_Macros (3)_Fort3_Final Structure" xfId="963"/>
    <cellStyle name="m_Macros (3)_Fort3_Imser Expected Amortisation Schedules (OC)" xfId="964"/>
    <cellStyle name="m_Macros (3)_Ibm21" xfId="965"/>
    <cellStyle name="m_Macros (3)_Ibm21_Cashflows" xfId="966"/>
    <cellStyle name="m_Macros (3)_Ibm21_Cashflows 2" xfId="967"/>
    <cellStyle name="m_Macros (3)_Ibm21_Daudet_1" xfId="968"/>
    <cellStyle name="m_Macros (3)_Ibm21_Daudet_1_Cashflows" xfId="969"/>
    <cellStyle name="m_Macros (3)_Ibm21_Daudet_1_Cashflows 2" xfId="970"/>
    <cellStyle name="m_Macros (3)_Ibm21_Daudet_1_Final Structure" xfId="971"/>
    <cellStyle name="m_Macros (3)_Ibm21_Daudet_1_Imser Expected Amortisation Schedules (OC)" xfId="972"/>
    <cellStyle name="m_Macros (3)_Ibm21_Daudet_1_Imser Expected Amortisation Schedules (OC) 2" xfId="973"/>
    <cellStyle name="m_Macros (3)_Ibm21_Final Structure" xfId="974"/>
    <cellStyle name="m_Macros (3)_Ibm21_Imser Expected Amortisation Schedules (OC)" xfId="975"/>
    <cellStyle name="m_Macros (3)_Ibm21_Imser Expected Amortisation Schedules (OC) 2" xfId="976"/>
    <cellStyle name="m_Macros (3)_Imser Expected Amortisation Schedules (OC)" xfId="977"/>
    <cellStyle name="m_Macros (3)_Imser Expected Amortisation Schedules (OC) 2" xfId="978"/>
    <cellStyle name="m_Macros (3)_perry13" xfId="979"/>
    <cellStyle name="m_Macros (3)_perry13_Cashflows" xfId="980"/>
    <cellStyle name="m_Macros (3)_perry13_Final Structure" xfId="981"/>
    <cellStyle name="m_Macros (3)_perry13_Imser Expected Amortisation Schedules (OC)" xfId="982"/>
    <cellStyle name="m_Macros (3)_SPAD3" xfId="983"/>
    <cellStyle name="m_Macros (3)_SPAD3_Cashflows" xfId="984"/>
    <cellStyle name="m_Macros (3)_SPAD3_Cashflows 2" xfId="985"/>
    <cellStyle name="m_Macros (3)_SPAD3_Final Structure" xfId="986"/>
    <cellStyle name="m_Macros (3)_SPAD3_Imser Expected Amortisation Schedules (OC)" xfId="987"/>
    <cellStyle name="m_Macros (3)_SPAD3_Imser Expected Amortisation Schedules (OC) 2" xfId="988"/>
    <cellStyle name="m_Macros (3)_SPAD4" xfId="989"/>
    <cellStyle name="m_Macros (3)_SPAD4_Cashflows" xfId="990"/>
    <cellStyle name="m_Macros (3)_SPAD4_Cashflows 2" xfId="991"/>
    <cellStyle name="m_Macros (3)_SPAD4_Final Structure" xfId="992"/>
    <cellStyle name="m_Macros (3)_SPAD4_Imser Expected Amortisation Schedules (OC)" xfId="993"/>
    <cellStyle name="m_Macros (3)_SPAD4_Imser Expected Amortisation Schedules (OC) 2" xfId="994"/>
    <cellStyle name="m_Macros (3)_ZeusCF1" xfId="995"/>
    <cellStyle name="m_Macros (3)_ZeusCF1_Cashflows" xfId="996"/>
    <cellStyle name="m_Macros (3)_ZeusCF1_Final Structure" xfId="997"/>
    <cellStyle name="m_Macros (3)_ZeusCF1_Imser Expected Amortisation Schedules (OC)" xfId="998"/>
    <cellStyle name="m_Macros_Cashflows" xfId="999"/>
    <cellStyle name="m_Macros_Daudet_1" xfId="1000"/>
    <cellStyle name="m_Macros_Daudet_1_Cashflows" xfId="1001"/>
    <cellStyle name="m_Macros_Daudet_1_Cashflows 2" xfId="1002"/>
    <cellStyle name="m_Macros_Daudet_1_Final Structure" xfId="1003"/>
    <cellStyle name="m_Macros_Daudet_1_Imser Expected Amortisation Schedules (OC)" xfId="1004"/>
    <cellStyle name="m_Macros_Daudet_1_Imser Expected Amortisation Schedules (OC) 2" xfId="1005"/>
    <cellStyle name="m_Macros_Final Structure" xfId="1006"/>
    <cellStyle name="m_Macros_Fort3" xfId="1007"/>
    <cellStyle name="m_Macros_Fort3_Cashflows" xfId="1008"/>
    <cellStyle name="m_Macros_Fort3_Final Structure" xfId="1009"/>
    <cellStyle name="m_Macros_Fort3_Imser Expected Amortisation Schedules (OC)" xfId="1010"/>
    <cellStyle name="m_Macros_IBM18" xfId="1011"/>
    <cellStyle name="m_Macros_IBM18_Cashflows" xfId="1012"/>
    <cellStyle name="m_Macros_IBM18_Final Structure" xfId="1013"/>
    <cellStyle name="m_Macros_IBM18_Imser Expected Amortisation Schedules (OC)" xfId="1014"/>
    <cellStyle name="m_Macros_IBM27" xfId="1015"/>
    <cellStyle name="m_Macros_IBM27_Cashflows" xfId="1016"/>
    <cellStyle name="m_Macros_IBM27_Final Structure" xfId="1017"/>
    <cellStyle name="m_Macros_IBM27_Imser Expected Amortisation Schedules (OC)" xfId="1018"/>
    <cellStyle name="m_Macros_Imser Expected Amortisation Schedules (OC)" xfId="1019"/>
    <cellStyle name="m_Macros_SPAD3" xfId="1020"/>
    <cellStyle name="m_Macros_SPAD3_Cashflows" xfId="1021"/>
    <cellStyle name="m_Macros_SPAD3_Final Structure" xfId="1022"/>
    <cellStyle name="m_Macros_SPAD3_Imser Expected Amortisation Schedules (OC)" xfId="1023"/>
    <cellStyle name="m_Macros_SPAD4" xfId="1024"/>
    <cellStyle name="m_Macros_SPAD4_Cashflows" xfId="1025"/>
    <cellStyle name="m_Macros_SPAD4_Final Structure" xfId="1026"/>
    <cellStyle name="m_Macros_SPAD4_Imser Expected Amortisation Schedules (OC)" xfId="1027"/>
    <cellStyle name="m_Manager" xfId="1028"/>
    <cellStyle name="m_Manager (2)" xfId="1029"/>
    <cellStyle name="m_Manager (2)_1" xfId="1030"/>
    <cellStyle name="m_Manager (2)_1_Cashflows" xfId="1031"/>
    <cellStyle name="m_Manager (2)_1_Cashflows 2" xfId="1032"/>
    <cellStyle name="m_Manager (2)_1_CFZEUS8" xfId="1033"/>
    <cellStyle name="m_Manager (2)_1_CFZEUS8_Cashflows" xfId="1034"/>
    <cellStyle name="m_Manager (2)_1_CFZEUS8_Cashflows 2" xfId="1035"/>
    <cellStyle name="m_Manager (2)_1_CFZEUS8_Final Structure" xfId="1036"/>
    <cellStyle name="m_Manager (2)_1_CFZEUS8_Imser Expected Amortisation Schedules (OC)" xfId="1037"/>
    <cellStyle name="m_Manager (2)_1_CFZEUS8_Imser Expected Amortisation Schedules (OC) 2" xfId="1038"/>
    <cellStyle name="m_Manager (2)_1_Daudet_1" xfId="1039"/>
    <cellStyle name="m_Manager (2)_1_Daudet_1_Cashflows" xfId="1040"/>
    <cellStyle name="m_Manager (2)_1_Daudet_1_Final Structure" xfId="1041"/>
    <cellStyle name="m_Manager (2)_1_Daudet_1_Imser Expected Amortisation Schedules (OC)" xfId="1042"/>
    <cellStyle name="m_Manager (2)_1_Final Structure" xfId="1043"/>
    <cellStyle name="m_Manager (2)_1_Fort3" xfId="1044"/>
    <cellStyle name="m_Manager (2)_1_Fort3_Cashflows" xfId="1045"/>
    <cellStyle name="m_Manager (2)_1_Fort3_Final Structure" xfId="1046"/>
    <cellStyle name="m_Manager (2)_1_Fort3_Imser Expected Amortisation Schedules (OC)" xfId="1047"/>
    <cellStyle name="m_Manager (2)_1_Ibm21" xfId="1048"/>
    <cellStyle name="m_Manager (2)_1_Ibm21_Cashflows" xfId="1049"/>
    <cellStyle name="m_Manager (2)_1_Ibm21_Cashflows 2" xfId="1050"/>
    <cellStyle name="m_Manager (2)_1_Ibm21_Daudet_1" xfId="1051"/>
    <cellStyle name="m_Manager (2)_1_Ibm21_Daudet_1_Cashflows" xfId="1052"/>
    <cellStyle name="m_Manager (2)_1_Ibm21_Daudet_1_Cashflows 2" xfId="1053"/>
    <cellStyle name="m_Manager (2)_1_Ibm21_Daudet_1_Final Structure" xfId="1054"/>
    <cellStyle name="m_Manager (2)_1_Ibm21_Daudet_1_Imser Expected Amortisation Schedules (OC)" xfId="1055"/>
    <cellStyle name="m_Manager (2)_1_Ibm21_Daudet_1_Imser Expected Amortisation Schedules (OC) 2" xfId="1056"/>
    <cellStyle name="m_Manager (2)_1_Ibm21_Final Structure" xfId="1057"/>
    <cellStyle name="m_Manager (2)_1_Ibm21_Imser Expected Amortisation Schedules (OC)" xfId="1058"/>
    <cellStyle name="m_Manager (2)_1_Ibm21_Imser Expected Amortisation Schedules (OC) 2" xfId="1059"/>
    <cellStyle name="m_Manager (2)_1_Imser Expected Amortisation Schedules (OC)" xfId="1060"/>
    <cellStyle name="m_Manager (2)_1_Imser Expected Amortisation Schedules (OC) 2" xfId="1061"/>
    <cellStyle name="m_Manager (2)_1_perry13" xfId="1062"/>
    <cellStyle name="m_Manager (2)_1_perry13_Cashflows" xfId="1063"/>
    <cellStyle name="m_Manager (2)_1_perry13_Final Structure" xfId="1064"/>
    <cellStyle name="m_Manager (2)_1_perry13_Imser Expected Amortisation Schedules (OC)" xfId="1065"/>
    <cellStyle name="m_Manager (2)_1_SPAD3" xfId="1066"/>
    <cellStyle name="m_Manager (2)_1_SPAD3_Cashflows" xfId="1067"/>
    <cellStyle name="m_Manager (2)_1_SPAD3_Cashflows 2" xfId="1068"/>
    <cellStyle name="m_Manager (2)_1_SPAD3_Final Structure" xfId="1069"/>
    <cellStyle name="m_Manager (2)_1_SPAD3_Imser Expected Amortisation Schedules (OC)" xfId="1070"/>
    <cellStyle name="m_Manager (2)_1_SPAD3_Imser Expected Amortisation Schedules (OC) 2" xfId="1071"/>
    <cellStyle name="m_Manager (2)_1_SPAD4" xfId="1072"/>
    <cellStyle name="m_Manager (2)_1_SPAD4_Cashflows" xfId="1073"/>
    <cellStyle name="m_Manager (2)_1_SPAD4_Cashflows 2" xfId="1074"/>
    <cellStyle name="m_Manager (2)_1_SPAD4_Final Structure" xfId="1075"/>
    <cellStyle name="m_Manager (2)_1_SPAD4_Imser Expected Amortisation Schedules (OC)" xfId="1076"/>
    <cellStyle name="m_Manager (2)_1_SPAD4_Imser Expected Amortisation Schedules (OC) 2" xfId="1077"/>
    <cellStyle name="m_Manager (2)_1_ZeusCF1" xfId="1078"/>
    <cellStyle name="m_Manager (2)_1_ZeusCF1_Cashflows" xfId="1079"/>
    <cellStyle name="m_Manager (2)_1_ZeusCF1_Final Structure" xfId="1080"/>
    <cellStyle name="m_Manager (2)_1_ZeusCF1_Imser Expected Amortisation Schedules (OC)" xfId="1081"/>
    <cellStyle name="m_Manager (2)_Cashflows" xfId="1082"/>
    <cellStyle name="m_Manager (2)_Daudet_1" xfId="1083"/>
    <cellStyle name="m_Manager (2)_Daudet_1_Cashflows" xfId="1084"/>
    <cellStyle name="m_Manager (2)_Daudet_1_Cashflows 2" xfId="1085"/>
    <cellStyle name="m_Manager (2)_Daudet_1_Final Structure" xfId="1086"/>
    <cellStyle name="m_Manager (2)_Daudet_1_Imser Expected Amortisation Schedules (OC)" xfId="1087"/>
    <cellStyle name="m_Manager (2)_Daudet_1_Imser Expected Amortisation Schedules (OC) 2" xfId="1088"/>
    <cellStyle name="m_Manager (2)_Final Structure" xfId="1089"/>
    <cellStyle name="m_Manager (2)_Fort3" xfId="1090"/>
    <cellStyle name="m_Manager (2)_Fort3_Cashflows" xfId="1091"/>
    <cellStyle name="m_Manager (2)_Fort3_Final Structure" xfId="1092"/>
    <cellStyle name="m_Manager (2)_Fort3_Imser Expected Amortisation Schedules (OC)" xfId="1093"/>
    <cellStyle name="m_Manager (2)_IBM18" xfId="1094"/>
    <cellStyle name="m_Manager (2)_IBM18_Cashflows" xfId="1095"/>
    <cellStyle name="m_Manager (2)_IBM18_Final Structure" xfId="1096"/>
    <cellStyle name="m_Manager (2)_IBM18_Imser Expected Amortisation Schedules (OC)" xfId="1097"/>
    <cellStyle name="m_Manager (2)_IBM27" xfId="1098"/>
    <cellStyle name="m_Manager (2)_IBM27_Cashflows" xfId="1099"/>
    <cellStyle name="m_Manager (2)_IBM27_Final Structure" xfId="1100"/>
    <cellStyle name="m_Manager (2)_IBM27_Imser Expected Amortisation Schedules (OC)" xfId="1101"/>
    <cellStyle name="m_Manager (2)_Imser Expected Amortisation Schedules (OC)" xfId="1102"/>
    <cellStyle name="m_Manager (2)_SPAD3" xfId="1103"/>
    <cellStyle name="m_Manager (2)_SPAD3_Cashflows" xfId="1104"/>
    <cellStyle name="m_Manager (2)_SPAD3_Final Structure" xfId="1105"/>
    <cellStyle name="m_Manager (2)_SPAD3_Imser Expected Amortisation Schedules (OC)" xfId="1106"/>
    <cellStyle name="m_Manager (2)_SPAD4" xfId="1107"/>
    <cellStyle name="m_Manager (2)_SPAD4_Cashflows" xfId="1108"/>
    <cellStyle name="m_Manager (2)_SPAD4_Final Structure" xfId="1109"/>
    <cellStyle name="m_Manager (2)_SPAD4_Imser Expected Amortisation Schedules (OC)" xfId="1110"/>
    <cellStyle name="m_Manager_Cashflows" xfId="1111"/>
    <cellStyle name="m_Manager_Cashflows 2" xfId="1112"/>
    <cellStyle name="m_Manager_Final Structure" xfId="1113"/>
    <cellStyle name="m_Manager_Fort3" xfId="1114"/>
    <cellStyle name="m_Manager_Fort3_Cashflows" xfId="1115"/>
    <cellStyle name="m_Manager_Fort3_Cashflows 2" xfId="1116"/>
    <cellStyle name="m_Manager_Fort3_Final Structure" xfId="1117"/>
    <cellStyle name="m_Manager_Fort3_Imser Expected Amortisation Schedules (OC)" xfId="1118"/>
    <cellStyle name="m_Manager_Fort3_Imser Expected Amortisation Schedules (OC) 2" xfId="1119"/>
    <cellStyle name="m_Manager_Imser Expected Amortisation Schedules (OC)" xfId="1120"/>
    <cellStyle name="m_Manager_Imser Expected Amortisation Schedules (OC) 2" xfId="1121"/>
    <cellStyle name="MAND&#10;CHECK.COMMAND_x000E_RENAME.COMMAND_x0008_SHOW.BAR_x000B_DELETE.MENU_x000E_DELETE.COMMAND_x000E_GET.CHA" xfId="1122"/>
    <cellStyle name="Matrix" xfId="1123"/>
    <cellStyle name="Mesi" xfId="1124"/>
    <cellStyle name="Miglaaia (0)_ANDAMENTO GIACENZE" xfId="1125"/>
    <cellStyle name="Comma" xfId="1126"/>
    <cellStyle name="Migliaia (,0)" xfId="1127"/>
    <cellStyle name="Migliaia (+0)" xfId="1128"/>
    <cellStyle name="Migliaia (0)_ Siderca gruppo  mese" xfId="1129"/>
    <cellStyle name="Comma [0]" xfId="1130"/>
    <cellStyle name="Migliaia [0] 2" xfId="1131"/>
    <cellStyle name="Migliaia [0] 2 2" xfId="1132"/>
    <cellStyle name="Migliaia [0] 3" xfId="1133"/>
    <cellStyle name="Migliaia [0] 3 2" xfId="1134"/>
    <cellStyle name="Migliaia [0] 3 3" xfId="1135"/>
    <cellStyle name="Migliaia [0] 4" xfId="1136"/>
    <cellStyle name="Migliaia [0] 4 2" xfId="1137"/>
    <cellStyle name="Migliaia [0] 4 3" xfId="1138"/>
    <cellStyle name="Migliaia [0] 4 4" xfId="1139"/>
    <cellStyle name="Migliaia [0] 4 5" xfId="1140"/>
    <cellStyle name="Migliaia [0] 5" xfId="1141"/>
    <cellStyle name="Migliaia [0] 5 2" xfId="1142"/>
    <cellStyle name="Migliaia [0] 6" xfId="1143"/>
    <cellStyle name="Migliaia [0] 7" xfId="1144"/>
    <cellStyle name="Migliaia [0] 8" xfId="1145"/>
    <cellStyle name="Migliaia 10" xfId="1146"/>
    <cellStyle name="Migliaia 10 2" xfId="1147"/>
    <cellStyle name="Migliaia 11" xfId="1148"/>
    <cellStyle name="Migliaia 12" xfId="1149"/>
    <cellStyle name="Migliaia 13" xfId="1150"/>
    <cellStyle name="Migliaia 14" xfId="1151"/>
    <cellStyle name="Migliaia 15" xfId="1152"/>
    <cellStyle name="Migliaia 16" xfId="1153"/>
    <cellStyle name="Migliaia 17" xfId="1154"/>
    <cellStyle name="Migliaia 17 2" xfId="1155"/>
    <cellStyle name="Migliaia 18" xfId="1156"/>
    <cellStyle name="Migliaia 19" xfId="1157"/>
    <cellStyle name="Migliaia 2" xfId="1158"/>
    <cellStyle name="Migliaia 2 2" xfId="1159"/>
    <cellStyle name="Migliaia 2 2 2" xfId="1160"/>
    <cellStyle name="Migliaia 2 2 2 2" xfId="1161"/>
    <cellStyle name="Migliaia 2 3" xfId="1162"/>
    <cellStyle name="Migliaia 2 4" xfId="1163"/>
    <cellStyle name="Migliaia 2 5" xfId="1164"/>
    <cellStyle name="Migliaia 2_2009 GEST" xfId="1165"/>
    <cellStyle name="Migliaia 20" xfId="1166"/>
    <cellStyle name="Migliaia 21" xfId="1167"/>
    <cellStyle name="Migliaia 22" xfId="1168"/>
    <cellStyle name="Migliaia 23" xfId="1169"/>
    <cellStyle name="Migliaia 24" xfId="1170"/>
    <cellStyle name="Migliaia 25" xfId="1171"/>
    <cellStyle name="Migliaia 26" xfId="1172"/>
    <cellStyle name="Migliaia 27" xfId="1173"/>
    <cellStyle name="Migliaia 28" xfId="1174"/>
    <cellStyle name="Migliaia 29" xfId="1175"/>
    <cellStyle name="Migliaia 3" xfId="1176"/>
    <cellStyle name="Migliaia 3 2" xfId="1177"/>
    <cellStyle name="Migliaia 3 3" xfId="1178"/>
    <cellStyle name="Migliaia 3 4" xfId="1179"/>
    <cellStyle name="Migliaia 30" xfId="1180"/>
    <cellStyle name="Migliaia 31" xfId="1181"/>
    <cellStyle name="Migliaia 32" xfId="1182"/>
    <cellStyle name="Migliaia 4" xfId="1183"/>
    <cellStyle name="Migliaia 4 2" xfId="1184"/>
    <cellStyle name="Migliaia 5" xfId="1185"/>
    <cellStyle name="Migliaia 6" xfId="1186"/>
    <cellStyle name="Migliaia 7" xfId="1187"/>
    <cellStyle name="Migliaia 7 2" xfId="1188"/>
    <cellStyle name="Migliaia 8" xfId="1189"/>
    <cellStyle name="Migliaia 8 2" xfId="1190"/>
    <cellStyle name="Migliaia 8 3" xfId="1191"/>
    <cellStyle name="Migliaia 9" xfId="1192"/>
    <cellStyle name="Migliaia 9 2" xfId="1193"/>
    <cellStyle name="mil" xfId="1194"/>
    <cellStyle name="Millares [0]_Ali-Cond" xfId="1195"/>
    <cellStyle name="Millares_2005 Cashflow ERSEP verB" xfId="1196"/>
    <cellStyle name="Milliers [0]_!!!GO" xfId="1197"/>
    <cellStyle name="Milliers_!!!GO" xfId="1198"/>
    <cellStyle name="Millions" xfId="1199"/>
    <cellStyle name="MLHeaderSection" xfId="1200"/>
    <cellStyle name="Model" xfId="1201"/>
    <cellStyle name="Moneda [0]_Ali-Cond" xfId="1202"/>
    <cellStyle name="Moneda_AIRTEL08" xfId="1203"/>
    <cellStyle name="Monétaire [0]_!!!GO" xfId="1204"/>
    <cellStyle name="Monétaire_!!!GO" xfId="1205"/>
    <cellStyle name="Month" xfId="1206"/>
    <cellStyle name="mtit" xfId="1207"/>
    <cellStyle name="Multiple" xfId="1208"/>
    <cellStyle name="Multiple [1]" xfId="1209"/>
    <cellStyle name="Multiple_~0017779" xfId="1210"/>
    <cellStyle name="MultipleBelow" xfId="1211"/>
    <cellStyle name="n" xfId="1212"/>
    <cellStyle name="n_Cashflows" xfId="1213"/>
    <cellStyle name="n_Cashflows 2" xfId="1214"/>
    <cellStyle name="n_CFZEUS8" xfId="1215"/>
    <cellStyle name="n_CFZEUS8_Cashflows" xfId="1216"/>
    <cellStyle name="n_CFZEUS8_Cashflows 2" xfId="1217"/>
    <cellStyle name="n_CFZEUS8_Final Structure" xfId="1218"/>
    <cellStyle name="n_CFZEUS8_Imser Expected Amortisation Schedules (OC)" xfId="1219"/>
    <cellStyle name="n_CFZEUS8_Imser Expected Amortisation Schedules (OC) 2" xfId="1220"/>
    <cellStyle name="n_Daudet_1" xfId="1221"/>
    <cellStyle name="n_Daudet_1_Cashflows" xfId="1222"/>
    <cellStyle name="n_Daudet_1_Final Structure" xfId="1223"/>
    <cellStyle name="n_Daudet_1_Imser Expected Amortisation Schedules (OC)" xfId="1224"/>
    <cellStyle name="n_Final Structure" xfId="1225"/>
    <cellStyle name="n_Fort3" xfId="1226"/>
    <cellStyle name="n_Fort3_Cashflows" xfId="1227"/>
    <cellStyle name="n_Fort3_Final Structure" xfId="1228"/>
    <cellStyle name="n_Fort3_Imser Expected Amortisation Schedules (OC)" xfId="1229"/>
    <cellStyle name="n_Ibm21" xfId="1230"/>
    <cellStyle name="n_Ibm21_Cashflows" xfId="1231"/>
    <cellStyle name="n_Ibm21_Cashflows 2" xfId="1232"/>
    <cellStyle name="n_Ibm21_Daudet_1" xfId="1233"/>
    <cellStyle name="n_Ibm21_Daudet_1_Cashflows" xfId="1234"/>
    <cellStyle name="n_Ibm21_Daudet_1_Cashflows 2" xfId="1235"/>
    <cellStyle name="n_Ibm21_Daudet_1_Final Structure" xfId="1236"/>
    <cellStyle name="n_Ibm21_Daudet_1_Imser Expected Amortisation Schedules (OC)" xfId="1237"/>
    <cellStyle name="n_Ibm21_Daudet_1_Imser Expected Amortisation Schedules (OC) 2" xfId="1238"/>
    <cellStyle name="n_Ibm21_Final Structure" xfId="1239"/>
    <cellStyle name="n_Ibm21_Imser Expected Amortisation Schedules (OC)" xfId="1240"/>
    <cellStyle name="n_Ibm21_Imser Expected Amortisation Schedules (OC) 2" xfId="1241"/>
    <cellStyle name="n_Imser Expected Amortisation Schedules (OC)" xfId="1242"/>
    <cellStyle name="n_Imser Expected Amortisation Schedules (OC) 2" xfId="1243"/>
    <cellStyle name="n_Macros (3)" xfId="1244"/>
    <cellStyle name="n_Macros (3)_BPPerry2" xfId="1245"/>
    <cellStyle name="n_Macros (3)_BPPerry2_Cashflows" xfId="1246"/>
    <cellStyle name="n_Macros (3)_BPPerry2_Cashflows 2" xfId="1247"/>
    <cellStyle name="n_Macros (3)_BPPerry2_Final Structure" xfId="1248"/>
    <cellStyle name="n_Macros (3)_BPPerry2_Imser Expected Amortisation Schedules (OC)" xfId="1249"/>
    <cellStyle name="n_Macros (3)_BPPerry2_Imser Expected Amortisation Schedules (OC) 2" xfId="1250"/>
    <cellStyle name="n_Macros (3)_Cashflows" xfId="1251"/>
    <cellStyle name="n_Macros (3)_Cashflows 2" xfId="1252"/>
    <cellStyle name="n_Macros (3)_Final Structure" xfId="1253"/>
    <cellStyle name="n_Macros (3)_Fort3" xfId="1254"/>
    <cellStyle name="n_Macros (3)_Fort3_Cashflows" xfId="1255"/>
    <cellStyle name="n_Macros (3)_Fort3_Final Structure" xfId="1256"/>
    <cellStyle name="n_Macros (3)_Fort3_Imser Expected Amortisation Schedules (OC)" xfId="1257"/>
    <cellStyle name="n_Macros (3)_IBM18" xfId="1258"/>
    <cellStyle name="n_Macros (3)_IBM18_Cashflows" xfId="1259"/>
    <cellStyle name="n_Macros (3)_IBM18_Daudet_1" xfId="1260"/>
    <cellStyle name="n_Macros (3)_IBM18_Daudet_1_Cashflows" xfId="1261"/>
    <cellStyle name="n_Macros (3)_IBM18_Daudet_1_Cashflows 2" xfId="1262"/>
    <cellStyle name="n_Macros (3)_IBM18_Daudet_1_Final Structure" xfId="1263"/>
    <cellStyle name="n_Macros (3)_IBM18_Daudet_1_Imser Expected Amortisation Schedules (OC)" xfId="1264"/>
    <cellStyle name="n_Macros (3)_IBM18_Daudet_1_Imser Expected Amortisation Schedules (OC) 2" xfId="1265"/>
    <cellStyle name="n_Macros (3)_IBM18_Final Structure" xfId="1266"/>
    <cellStyle name="n_Macros (3)_IBM18_Imser Expected Amortisation Schedules (OC)" xfId="1267"/>
    <cellStyle name="n_Macros (3)_IBM27" xfId="1268"/>
    <cellStyle name="n_Macros (3)_IBM27_Cashflows" xfId="1269"/>
    <cellStyle name="n_Macros (3)_IBM27_Final Structure" xfId="1270"/>
    <cellStyle name="n_Macros (3)_IBM27_Imser Expected Amortisation Schedules (OC)" xfId="1271"/>
    <cellStyle name="n_Macros (3)_Imser Expected Amortisation Schedules (OC)" xfId="1272"/>
    <cellStyle name="n_Macros (3)_Imser Expected Amortisation Schedules (OC) 2" xfId="1273"/>
    <cellStyle name="n_Macros (3)_SPAD3" xfId="1274"/>
    <cellStyle name="n_Macros (3)_SPAD3_Cashflows" xfId="1275"/>
    <cellStyle name="n_Macros (3)_SPAD3_Final Structure" xfId="1276"/>
    <cellStyle name="n_Macros (3)_SPAD3_Imser Expected Amortisation Schedules (OC)" xfId="1277"/>
    <cellStyle name="n_Macros (3)_SPAD4" xfId="1278"/>
    <cellStyle name="n_Macros (3)_SPAD4_Cashflows" xfId="1279"/>
    <cellStyle name="n_Macros (3)_SPAD4_Cashflows 2" xfId="1280"/>
    <cellStyle name="n_Macros (3)_SPAD4_Final Structure" xfId="1281"/>
    <cellStyle name="n_Macros (3)_SPAD4_Imser Expected Amortisation Schedules (OC)" xfId="1282"/>
    <cellStyle name="n_Macros (3)_SPAD4_Imser Expected Amortisation Schedules (OC) 2" xfId="1283"/>
    <cellStyle name="n_Manager" xfId="1284"/>
    <cellStyle name="n_Manager (2)" xfId="1285"/>
    <cellStyle name="n_Manager (2)_BPPerry2" xfId="1286"/>
    <cellStyle name="n_Manager (2)_BPPerry2_Cashflows" xfId="1287"/>
    <cellStyle name="n_Manager (2)_BPPerry2_Cashflows 2" xfId="1288"/>
    <cellStyle name="n_Manager (2)_BPPerry2_Final Structure" xfId="1289"/>
    <cellStyle name="n_Manager (2)_BPPerry2_Imser Expected Amortisation Schedules (OC)" xfId="1290"/>
    <cellStyle name="n_Manager (2)_BPPerry2_Imser Expected Amortisation Schedules (OC) 2" xfId="1291"/>
    <cellStyle name="n_Manager (2)_Cashflows" xfId="1292"/>
    <cellStyle name="n_Manager (2)_Cashflows 2" xfId="1293"/>
    <cellStyle name="n_Manager (2)_Final Structure" xfId="1294"/>
    <cellStyle name="n_Manager (2)_Fort3" xfId="1295"/>
    <cellStyle name="n_Manager (2)_Fort3_Cashflows" xfId="1296"/>
    <cellStyle name="n_Manager (2)_Fort3_Final Structure" xfId="1297"/>
    <cellStyle name="n_Manager (2)_Fort3_Imser Expected Amortisation Schedules (OC)" xfId="1298"/>
    <cellStyle name="n_Manager (2)_IBM18" xfId="1299"/>
    <cellStyle name="n_Manager (2)_IBM18_Cashflows" xfId="1300"/>
    <cellStyle name="n_Manager (2)_IBM18_Daudet_1" xfId="1301"/>
    <cellStyle name="n_Manager (2)_IBM18_Daudet_1_Cashflows" xfId="1302"/>
    <cellStyle name="n_Manager (2)_IBM18_Daudet_1_Cashflows 2" xfId="1303"/>
    <cellStyle name="n_Manager (2)_IBM18_Daudet_1_Final Structure" xfId="1304"/>
    <cellStyle name="n_Manager (2)_IBM18_Daudet_1_Imser Expected Amortisation Schedules (OC)" xfId="1305"/>
    <cellStyle name="n_Manager (2)_IBM18_Daudet_1_Imser Expected Amortisation Schedules (OC) 2" xfId="1306"/>
    <cellStyle name="n_Manager (2)_IBM18_Final Structure" xfId="1307"/>
    <cellStyle name="n_Manager (2)_IBM18_Imser Expected Amortisation Schedules (OC)" xfId="1308"/>
    <cellStyle name="n_Manager (2)_IBM27" xfId="1309"/>
    <cellStyle name="n_Manager (2)_IBM27_Cashflows" xfId="1310"/>
    <cellStyle name="n_Manager (2)_IBM27_Final Structure" xfId="1311"/>
    <cellStyle name="n_Manager (2)_IBM27_Imser Expected Amortisation Schedules (OC)" xfId="1312"/>
    <cellStyle name="n_Manager (2)_Imser Expected Amortisation Schedules (OC)" xfId="1313"/>
    <cellStyle name="n_Manager (2)_Imser Expected Amortisation Schedules (OC) 2" xfId="1314"/>
    <cellStyle name="n_Manager (2)_SPAD3" xfId="1315"/>
    <cellStyle name="n_Manager (2)_SPAD3_Cashflows" xfId="1316"/>
    <cellStyle name="n_Manager (2)_SPAD3_Final Structure" xfId="1317"/>
    <cellStyle name="n_Manager (2)_SPAD3_Imser Expected Amortisation Schedules (OC)" xfId="1318"/>
    <cellStyle name="n_Manager (2)_SPAD4" xfId="1319"/>
    <cellStyle name="n_Manager (2)_SPAD4_Cashflows" xfId="1320"/>
    <cellStyle name="n_Manager (2)_SPAD4_Cashflows 2" xfId="1321"/>
    <cellStyle name="n_Manager (2)_SPAD4_Final Structure" xfId="1322"/>
    <cellStyle name="n_Manager (2)_SPAD4_Imser Expected Amortisation Schedules (OC)" xfId="1323"/>
    <cellStyle name="n_Manager (2)_SPAD4_Imser Expected Amortisation Schedules (OC) 2" xfId="1324"/>
    <cellStyle name="n_Manager_Cashflows" xfId="1325"/>
    <cellStyle name="n_Manager_Cashflows 2" xfId="1326"/>
    <cellStyle name="n_Manager_Daudet_1" xfId="1327"/>
    <cellStyle name="n_Manager_Daudet_1_Cashflows" xfId="1328"/>
    <cellStyle name="n_Manager_Daudet_1_Final Structure" xfId="1329"/>
    <cellStyle name="n_Manager_Daudet_1_Imser Expected Amortisation Schedules (OC)" xfId="1330"/>
    <cellStyle name="n_Manager_Final Structure" xfId="1331"/>
    <cellStyle name="n_Manager_Fort3" xfId="1332"/>
    <cellStyle name="n_Manager_Fort3_Cashflows" xfId="1333"/>
    <cellStyle name="n_Manager_Fort3_Final Structure" xfId="1334"/>
    <cellStyle name="n_Manager_Fort3_Imser Expected Amortisation Schedules (OC)" xfId="1335"/>
    <cellStyle name="n_Manager_Ibm21" xfId="1336"/>
    <cellStyle name="n_Manager_Ibm21_Cashflows" xfId="1337"/>
    <cellStyle name="n_Manager_Ibm21_Cashflows 2" xfId="1338"/>
    <cellStyle name="n_Manager_Ibm21_Daudet_1" xfId="1339"/>
    <cellStyle name="n_Manager_Ibm21_Daudet_1_Cashflows" xfId="1340"/>
    <cellStyle name="n_Manager_Ibm21_Daudet_1_Cashflows 2" xfId="1341"/>
    <cellStyle name="n_Manager_Ibm21_Daudet_1_Final Structure" xfId="1342"/>
    <cellStyle name="n_Manager_Ibm21_Daudet_1_Imser Expected Amortisation Schedules (OC)" xfId="1343"/>
    <cellStyle name="n_Manager_Ibm21_Daudet_1_Imser Expected Amortisation Schedules (OC) 2" xfId="1344"/>
    <cellStyle name="n_Manager_Ibm21_Final Structure" xfId="1345"/>
    <cellStyle name="n_Manager_Ibm21_Imser Expected Amortisation Schedules (OC)" xfId="1346"/>
    <cellStyle name="n_Manager_Ibm21_Imser Expected Amortisation Schedules (OC) 2" xfId="1347"/>
    <cellStyle name="n_Manager_Imser Expected Amortisation Schedules (OC)" xfId="1348"/>
    <cellStyle name="n_Manager_Imser Expected Amortisation Schedules (OC) 2" xfId="1349"/>
    <cellStyle name="n_Manager_SPAD3" xfId="1350"/>
    <cellStyle name="n_Manager_SPAD3_Cashflows" xfId="1351"/>
    <cellStyle name="n_Manager_SPAD3_Cashflows 2" xfId="1352"/>
    <cellStyle name="n_Manager_SPAD3_Final Structure" xfId="1353"/>
    <cellStyle name="n_Manager_SPAD3_Imser Expected Amortisation Schedules (OC)" xfId="1354"/>
    <cellStyle name="n_Manager_SPAD3_Imser Expected Amortisation Schedules (OC) 2" xfId="1355"/>
    <cellStyle name="n_Manager_SPAD4" xfId="1356"/>
    <cellStyle name="n_Manager_SPAD4_Cashflows" xfId="1357"/>
    <cellStyle name="n_Manager_SPAD4_Cashflows 2" xfId="1358"/>
    <cellStyle name="n_Manager_SPAD4_Final Structure" xfId="1359"/>
    <cellStyle name="n_Manager_SPAD4_Imser Expected Amortisation Schedules (OC)" xfId="1360"/>
    <cellStyle name="n_Manager_SPAD4_Imser Expected Amortisation Schedules (OC) 2" xfId="1361"/>
    <cellStyle name="n_Manager_ZeusCF1" xfId="1362"/>
    <cellStyle name="n_Manager_ZeusCF1_Cashflows" xfId="1363"/>
    <cellStyle name="n_Manager_ZeusCF1_Final Structure" xfId="1364"/>
    <cellStyle name="n_Manager_ZeusCF1_Imser Expected Amortisation Schedules (OC)" xfId="1365"/>
    <cellStyle name="n_perry13" xfId="1366"/>
    <cellStyle name="n_perry13_Cashflows" xfId="1367"/>
    <cellStyle name="n_perry13_Final Structure" xfId="1368"/>
    <cellStyle name="n_perry13_Imser Expected Amortisation Schedules (OC)" xfId="1369"/>
    <cellStyle name="n_SPAD3" xfId="1370"/>
    <cellStyle name="n_SPAD3_Cashflows" xfId="1371"/>
    <cellStyle name="n_SPAD3_Cashflows 2" xfId="1372"/>
    <cellStyle name="n_SPAD3_Final Structure" xfId="1373"/>
    <cellStyle name="n_SPAD3_Imser Expected Amortisation Schedules (OC)" xfId="1374"/>
    <cellStyle name="n_SPAD3_Imser Expected Amortisation Schedules (OC) 2" xfId="1375"/>
    <cellStyle name="n_SPAD4" xfId="1376"/>
    <cellStyle name="n_SPAD4_Cashflows" xfId="1377"/>
    <cellStyle name="n_SPAD4_Cashflows 2" xfId="1378"/>
    <cellStyle name="n_SPAD4_Final Structure" xfId="1379"/>
    <cellStyle name="n_SPAD4_Imser Expected Amortisation Schedules (OC)" xfId="1380"/>
    <cellStyle name="n_SPAD4_Imser Expected Amortisation Schedules (OC) 2" xfId="1381"/>
    <cellStyle name="n_ZeusCF1" xfId="1382"/>
    <cellStyle name="n_ZeusCF1_Cashflows" xfId="1383"/>
    <cellStyle name="n_ZeusCF1_Final Structure" xfId="1384"/>
    <cellStyle name="n_ZeusCF1_Imser Expected Amortisation Schedules (OC)" xfId="1385"/>
    <cellStyle name="Neutral" xfId="1386"/>
    <cellStyle name="Neutrale" xfId="1387"/>
    <cellStyle name="Neutrale 2" xfId="1388"/>
    <cellStyle name="Neutrale 2 2" xfId="1389"/>
    <cellStyle name="Neutrale 2 3" xfId="1390"/>
    <cellStyle name="Neutrale 3" xfId="1391"/>
    <cellStyle name="new" xfId="1392"/>
    <cellStyle name="NewPeso" xfId="1393"/>
    <cellStyle name="no" xfId="1394"/>
    <cellStyle name="no dec" xfId="1395"/>
    <cellStyle name="Nombre" xfId="1396"/>
    <cellStyle name="norm" xfId="1397"/>
    <cellStyle name="Normaali_10SuurintaElvytAskok" xfId="1398"/>
    <cellStyle name="Normal - Formatvorlage1" xfId="1399"/>
    <cellStyle name="Normal - Formatvorlage2" xfId="1400"/>
    <cellStyle name="Normal - Formatvorlage3" xfId="1401"/>
    <cellStyle name="Normal - Formatvorlage4" xfId="1402"/>
    <cellStyle name="Normal - Formatvorlage5" xfId="1403"/>
    <cellStyle name="Normal - Formatvorlage6" xfId="1404"/>
    <cellStyle name="Normal - Formatvorlage7" xfId="1405"/>
    <cellStyle name="Normal - Formatvorlage8" xfId="1406"/>
    <cellStyle name="Normal - Style1" xfId="1407"/>
    <cellStyle name="Normal - Style1 2" xfId="1408"/>
    <cellStyle name="Normal (%)" xfId="1409"/>
    <cellStyle name="Normal (£m)" xfId="1410"/>
    <cellStyle name="Normal (No)" xfId="1411"/>
    <cellStyle name="Normal (x)" xfId="1412"/>
    <cellStyle name="Normal 11" xfId="1413"/>
    <cellStyle name="Normal 2" xfId="1414"/>
    <cellStyle name="Normal_Book2" xfId="1415"/>
    <cellStyle name="Normaɬ_Staffing_1_OSS-I Venture 1 Client 7-19(GJP) v3" xfId="1416"/>
    <cellStyle name="Normal1" xfId="1417"/>
    <cellStyle name="Normal2" xfId="1418"/>
    <cellStyle name="normalbold" xfId="1419"/>
    <cellStyle name="Normale 10" xfId="1420"/>
    <cellStyle name="Normale 2" xfId="1421"/>
    <cellStyle name="Normale 2 2" xfId="1422"/>
    <cellStyle name="Normale 2 2 2" xfId="1423"/>
    <cellStyle name="Normale 2 2_CME ACILIA 61_REV2 150109" xfId="1424"/>
    <cellStyle name="Normale 2 3" xfId="1425"/>
    <cellStyle name="Normale 2 4" xfId="1426"/>
    <cellStyle name="Normale 2 5" xfId="1427"/>
    <cellStyle name="Normale 2 6" xfId="1428"/>
    <cellStyle name="Normale 2 7" xfId="1429"/>
    <cellStyle name="Normale 2_2009 GEST" xfId="1430"/>
    <cellStyle name="Normale 3" xfId="1431"/>
    <cellStyle name="Normale 3 2" xfId="1432"/>
    <cellStyle name="Normale 3 3" xfId="1433"/>
    <cellStyle name="Normale 3 4" xfId="1434"/>
    <cellStyle name="Normale 3 5" xfId="1435"/>
    <cellStyle name="Normale 3_Modello DEPOSITI POSTALI st" xfId="1436"/>
    <cellStyle name="Normale 4" xfId="1437"/>
    <cellStyle name="Normale 5" xfId="1438"/>
    <cellStyle name="Normale 5 2" xfId="1439"/>
    <cellStyle name="Normale 6" xfId="1440"/>
    <cellStyle name="Normale 6 2" xfId="1441"/>
    <cellStyle name="Normale 7" xfId="1442"/>
    <cellStyle name="Normale 8" xfId="1443"/>
    <cellStyle name="Normale 9" xfId="1444"/>
    <cellStyle name="Normale 9 2" xfId="1445"/>
    <cellStyle name="Normale_BP Scissione 230609" xfId="1446"/>
    <cellStyle name="NormalEPS" xfId="1447"/>
    <cellStyle name="Normalny_001-Cout_Distrib_Follow_up V2" xfId="1448"/>
    <cellStyle name="NormalPop" xfId="1449"/>
    <cellStyle name="NOT" xfId="1450"/>
    <cellStyle name="Nota" xfId="1451"/>
    <cellStyle name="Nota 2" xfId="1452"/>
    <cellStyle name="Nota 2 2" xfId="1453"/>
    <cellStyle name="Nota 2 3" xfId="1454"/>
    <cellStyle name="Nota 3" xfId="1455"/>
    <cellStyle name="Note" xfId="1456"/>
    <cellStyle name="Note 2" xfId="1457"/>
    <cellStyle name="Note 3" xfId="1458"/>
    <cellStyle name="Notes" xfId="1459"/>
    <cellStyle name="nPlode" xfId="1460"/>
    <cellStyle name="npv" xfId="1461"/>
    <cellStyle name="npv 2" xfId="1462"/>
    <cellStyle name="Num0Un" xfId="1463"/>
    <cellStyle name="Num1" xfId="1464"/>
    <cellStyle name="Num1Blue" xfId="1465"/>
    <cellStyle name="Num2" xfId="1466"/>
    <cellStyle name="Num2Un" xfId="1467"/>
    <cellStyle name="numbers" xfId="1468"/>
    <cellStyle name="o" xfId="1469"/>
    <cellStyle name="Œ…‹æ_Ø‚è [0.00]_Region Orders (2)" xfId="1470"/>
    <cellStyle name="Œ…‹æØ‚è [0.00]_Area" xfId="1471"/>
    <cellStyle name="Œ…‹æØ‚è_Area" xfId="1472"/>
    <cellStyle name="Onedec" xfId="1473"/>
    <cellStyle name="Option" xfId="1474"/>
    <cellStyle name="OptionHeading" xfId="1475"/>
    <cellStyle name="OScommands" xfId="1476"/>
    <cellStyle name="ou" xfId="1477"/>
    <cellStyle name="out" xfId="1478"/>
    <cellStyle name="Output" xfId="1479"/>
    <cellStyle name="Output 2" xfId="1480"/>
    <cellStyle name="Output 2 2" xfId="1481"/>
    <cellStyle name="Output 2 3" xfId="1482"/>
    <cellStyle name="Output 3" xfId="1483"/>
    <cellStyle name="p" xfId="1484"/>
    <cellStyle name="p_Annex X to Loan Agr." xfId="1485"/>
    <cellStyle name="p_BONDS" xfId="1486"/>
    <cellStyle name="p_Book8" xfId="1487"/>
    <cellStyle name="p_Cashflows" xfId="1488"/>
    <cellStyle name="p_Comparison" xfId="1489"/>
    <cellStyle name="p_Imser Expected Amortisation Schedules (OC)" xfId="1490"/>
    <cellStyle name="p_Imser v41 (SECURITISATION)" xfId="1491"/>
    <cellStyle name="p_Imser v41 (SECURITISATION) last" xfId="1492"/>
    <cellStyle name="p_Imser v42 (SECURITISATION) full" xfId="1493"/>
    <cellStyle name="p_Imser v42 (SECURITISATION) PRICING CA general 6@10tris" xfId="1494"/>
    <cellStyle name="p_Imser v48 (SECURITISATION) target Loan" xfId="1495"/>
    <cellStyle name="p_Imser v50 (SECURITISATION) New Loan" xfId="1496"/>
    <cellStyle name="p_Inflation" xfId="1497"/>
    <cellStyle name="p_LOAN" xfId="1498"/>
    <cellStyle name="p_Macros" xfId="1499"/>
    <cellStyle name="p_Macros (2)" xfId="1500"/>
    <cellStyle name="p_Macros (2)_Annex X to Loan Agr." xfId="1501"/>
    <cellStyle name="p_Macros (2)_BONDS" xfId="1502"/>
    <cellStyle name="p_Macros (2)_Book8" xfId="1503"/>
    <cellStyle name="p_Macros (2)_Cashflows" xfId="1504"/>
    <cellStyle name="p_Macros (2)_Comparison" xfId="1505"/>
    <cellStyle name="p_Macros (2)_Imser Expected Amortisation Schedules (OC)" xfId="1506"/>
    <cellStyle name="p_Macros (2)_Imser v41 (SECURITISATION)" xfId="1507"/>
    <cellStyle name="p_Macros (2)_Imser v41 (SECURITISATION) last" xfId="1508"/>
    <cellStyle name="p_Macros (2)_Imser v42 (SECURITISATION) full" xfId="1509"/>
    <cellStyle name="p_Macros (2)_Imser v42 (SECURITISATION) PRICING CA general 6@10tris" xfId="1510"/>
    <cellStyle name="p_Macros (2)_Imser v48 (SECURITISATION) target Loan" xfId="1511"/>
    <cellStyle name="p_Macros (2)_Imser v50 (SECURITISATION) New Loan" xfId="1512"/>
    <cellStyle name="p_Macros (2)_Inflation" xfId="1513"/>
    <cellStyle name="p_Macros (2)_LOAN" xfId="1514"/>
    <cellStyle name="p_Macros (2)_New Securitisation v13" xfId="1515"/>
    <cellStyle name="p_Macros (2)_New Securitisation v3" xfId="1516"/>
    <cellStyle name="p_Macros (2)_Required Loan" xfId="1517"/>
    <cellStyle name="p_Macros (2)_Target Loan" xfId="1518"/>
    <cellStyle name="p_Macros (3)" xfId="1519"/>
    <cellStyle name="p_Macros (3)_Cashflows" xfId="1520"/>
    <cellStyle name="p_Macros (3)_Final Structure" xfId="1521"/>
    <cellStyle name="p_Macros (3)_Imser Expected Amortisation Schedules (OC)" xfId="1522"/>
    <cellStyle name="p_Macros_1" xfId="1523"/>
    <cellStyle name="p_Macros_1_Annex X to Loan Agr." xfId="1524"/>
    <cellStyle name="p_Macros_1_BONDS" xfId="1525"/>
    <cellStyle name="p_Macros_1_Book8" xfId="1526"/>
    <cellStyle name="p_Macros_1_Cashflows" xfId="1527"/>
    <cellStyle name="p_Macros_1_Comparison" xfId="1528"/>
    <cellStyle name="p_Macros_1_Imser Expected Amortisation Schedules (OC)" xfId="1529"/>
    <cellStyle name="p_Macros_1_Imser v41 (SECURITISATION)" xfId="1530"/>
    <cellStyle name="p_Macros_1_Imser v41 (SECURITISATION) last" xfId="1531"/>
    <cellStyle name="p_Macros_1_Imser v42 (SECURITISATION) full" xfId="1532"/>
    <cellStyle name="p_Macros_1_Imser v42 (SECURITISATION) PRICING CA general 6@10tris" xfId="1533"/>
    <cellStyle name="p_Macros_1_Imser v48 (SECURITISATION) target Loan" xfId="1534"/>
    <cellStyle name="p_Macros_1_Imser v50 (SECURITISATION) New Loan" xfId="1535"/>
    <cellStyle name="p_Macros_1_Inflation" xfId="1536"/>
    <cellStyle name="p_Macros_1_LOAN" xfId="1537"/>
    <cellStyle name="p_Macros_1_New Securitisation v13" xfId="1538"/>
    <cellStyle name="p_Macros_1_New Securitisation v3" xfId="1539"/>
    <cellStyle name="p_Macros_1_Required Loan" xfId="1540"/>
    <cellStyle name="p_Macros_1_Target Loan" xfId="1541"/>
    <cellStyle name="p_Macros_Cashflows" xfId="1542"/>
    <cellStyle name="p_Macros_Final Structure" xfId="1543"/>
    <cellStyle name="p_Macros_Imser Expected Amortisation Schedules (OC)" xfId="1544"/>
    <cellStyle name="p_Manager" xfId="1545"/>
    <cellStyle name="p_Manager (2)" xfId="1546"/>
    <cellStyle name="p_Manager (2)_1" xfId="1547"/>
    <cellStyle name="p_Manager (2)_1_Cashflows" xfId="1548"/>
    <cellStyle name="p_Manager (2)_1_Final Structure" xfId="1549"/>
    <cellStyle name="p_Manager (2)_1_Imser Expected Amortisation Schedules (OC)" xfId="1550"/>
    <cellStyle name="p_Manager (2)_Annex X to Loan Agr." xfId="1551"/>
    <cellStyle name="p_Manager (2)_BONDS" xfId="1552"/>
    <cellStyle name="p_Manager (2)_Book8" xfId="1553"/>
    <cellStyle name="p_Manager (2)_Cashflows" xfId="1554"/>
    <cellStyle name="p_Manager (2)_Comparison" xfId="1555"/>
    <cellStyle name="p_Manager (2)_Imser Expected Amortisation Schedules (OC)" xfId="1556"/>
    <cellStyle name="p_Manager (2)_Imser v41 (SECURITISATION)" xfId="1557"/>
    <cellStyle name="p_Manager (2)_Imser v41 (SECURITISATION) last" xfId="1558"/>
    <cellStyle name="p_Manager (2)_Imser v42 (SECURITISATION) full" xfId="1559"/>
    <cellStyle name="p_Manager (2)_Imser v42 (SECURITISATION) PRICING CA general 6@10tris" xfId="1560"/>
    <cellStyle name="p_Manager (2)_Imser v48 (SECURITISATION) target Loan" xfId="1561"/>
    <cellStyle name="p_Manager (2)_Imser v50 (SECURITISATION) New Loan" xfId="1562"/>
    <cellStyle name="p_Manager (2)_Inflation" xfId="1563"/>
    <cellStyle name="p_Manager (2)_LOAN" xfId="1564"/>
    <cellStyle name="p_Manager (2)_New Securitisation v13" xfId="1565"/>
    <cellStyle name="p_Manager (2)_New Securitisation v3" xfId="1566"/>
    <cellStyle name="p_Manager (2)_Required Loan" xfId="1567"/>
    <cellStyle name="p_Manager (2)_Target Loan" xfId="1568"/>
    <cellStyle name="p_Manager_Cashflows" xfId="1569"/>
    <cellStyle name="p_Manager_Final Structure" xfId="1570"/>
    <cellStyle name="p_Manager_Imser Expected Amortisation Schedules (OC)" xfId="1571"/>
    <cellStyle name="p_New Securitisation v13" xfId="1572"/>
    <cellStyle name="p_New Securitisation v3" xfId="1573"/>
    <cellStyle name="p_Required Loan" xfId="1574"/>
    <cellStyle name="p_Target Loan" xfId="1575"/>
    <cellStyle name="Page Heading" xfId="1576"/>
    <cellStyle name="Page Heading Large" xfId="1577"/>
    <cellStyle name="Page Heading Small" xfId="1578"/>
    <cellStyle name="Page Number" xfId="1579"/>
    <cellStyle name="PageSubtitle" xfId="1580"/>
    <cellStyle name="PageTitle" xfId="1581"/>
    <cellStyle name="PB Table Heading" xfId="1582"/>
    <cellStyle name="PB Table Highlight1" xfId="1583"/>
    <cellStyle name="PB Table Highlight2" xfId="1584"/>
    <cellStyle name="PB Table Highlight3" xfId="1585"/>
    <cellStyle name="PB Table Standard Row" xfId="1586"/>
    <cellStyle name="PB Table Subtotal Row" xfId="1587"/>
    <cellStyle name="PB Table Total Row" xfId="1588"/>
    <cellStyle name="pd" xfId="1589"/>
    <cellStyle name="pe" xfId="1590"/>
    <cellStyle name="per" xfId="1591"/>
    <cellStyle name="per.style" xfId="1592"/>
    <cellStyle name="Perc1" xfId="1593"/>
    <cellStyle name="Percent ()" xfId="1594"/>
    <cellStyle name="Percent (,0)" xfId="1595"/>
    <cellStyle name="Percent (,00)" xfId="1596"/>
    <cellStyle name="Percent (,0000)" xfId="1597"/>
    <cellStyle name="Percent (0)" xfId="1598"/>
    <cellStyle name="Percent (1)" xfId="1599"/>
    <cellStyle name="Percent (2)" xfId="1600"/>
    <cellStyle name="Percent [0]" xfId="1601"/>
    <cellStyle name="Percent [00]" xfId="1602"/>
    <cellStyle name="Percent [1]" xfId="1603"/>
    <cellStyle name="Percent [2]" xfId="1604"/>
    <cellStyle name="Percent 0" xfId="1605"/>
    <cellStyle name="Percent 0,00" xfId="1606"/>
    <cellStyle name="Percent 1" xfId="1607"/>
    <cellStyle name="Percent 2" xfId="1608"/>
    <cellStyle name="Percent Hard" xfId="1609"/>
    <cellStyle name="Percent0" xfId="1610"/>
    <cellStyle name="Percent0 2" xfId="1611"/>
    <cellStyle name="Percent1" xfId="1612"/>
    <cellStyle name="Percent1Blue" xfId="1613"/>
    <cellStyle name="Percent2" xfId="1614"/>
    <cellStyle name="Percent2Blue" xfId="1615"/>
    <cellStyle name="percentage" xfId="1616"/>
    <cellStyle name="Percent" xfId="1617"/>
    <cellStyle name="Percentuale (0,00%)" xfId="1618"/>
    <cellStyle name="Percentuale 10" xfId="1619"/>
    <cellStyle name="Percentuale 100" xfId="1620"/>
    <cellStyle name="Percentuale 101" xfId="1621"/>
    <cellStyle name="Percentuale 102" xfId="1622"/>
    <cellStyle name="Percentuale 103" xfId="1623"/>
    <cellStyle name="Percentuale 104" xfId="1624"/>
    <cellStyle name="Percentuale 105" xfId="1625"/>
    <cellStyle name="Percentuale 106" xfId="1626"/>
    <cellStyle name="Percentuale 107" xfId="1627"/>
    <cellStyle name="Percentuale 108" xfId="1628"/>
    <cellStyle name="Percentuale 109" xfId="1629"/>
    <cellStyle name="Percentuale 11" xfId="1630"/>
    <cellStyle name="Percentuale 110" xfId="1631"/>
    <cellStyle name="Percentuale 111" xfId="1632"/>
    <cellStyle name="Percentuale 112" xfId="1633"/>
    <cellStyle name="Percentuale 113" xfId="1634"/>
    <cellStyle name="Percentuale 114" xfId="1635"/>
    <cellStyle name="Percentuale 115" xfId="1636"/>
    <cellStyle name="Percentuale 12" xfId="1637"/>
    <cellStyle name="Percentuale 13" xfId="1638"/>
    <cellStyle name="Percentuale 14" xfId="1639"/>
    <cellStyle name="Percentuale 15" xfId="1640"/>
    <cellStyle name="Percentuale 16" xfId="1641"/>
    <cellStyle name="Percentuale 17" xfId="1642"/>
    <cellStyle name="Percentuale 18" xfId="1643"/>
    <cellStyle name="Percentuale 19" xfId="1644"/>
    <cellStyle name="Percentuale 2" xfId="1645"/>
    <cellStyle name="Percentuale 2 2" xfId="1646"/>
    <cellStyle name="Percentuale 2 2 2" xfId="1647"/>
    <cellStyle name="Percentuale 2 3" xfId="1648"/>
    <cellStyle name="Percentuale 2 4" xfId="1649"/>
    <cellStyle name="Percentuale 2 5" xfId="1650"/>
    <cellStyle name="Percentuale 2 5 2" xfId="1651"/>
    <cellStyle name="Percentuale 2_2009 GEST" xfId="1652"/>
    <cellStyle name="Percentuale 20" xfId="1653"/>
    <cellStyle name="Percentuale 20 2" xfId="1654"/>
    <cellStyle name="Percentuale 20 3" xfId="1655"/>
    <cellStyle name="Percentuale 21" xfId="1656"/>
    <cellStyle name="Percentuale 21 2" xfId="1657"/>
    <cellStyle name="Percentuale 21 3" xfId="1658"/>
    <cellStyle name="Percentuale 22" xfId="1659"/>
    <cellStyle name="Percentuale 22 2" xfId="1660"/>
    <cellStyle name="Percentuale 22 3" xfId="1661"/>
    <cellStyle name="Percentuale 23" xfId="1662"/>
    <cellStyle name="Percentuale 23 2" xfId="1663"/>
    <cellStyle name="Percentuale 23 3" xfId="1664"/>
    <cellStyle name="Percentuale 24" xfId="1665"/>
    <cellStyle name="Percentuale 24 2" xfId="1666"/>
    <cellStyle name="Percentuale 24 3" xfId="1667"/>
    <cellStyle name="Percentuale 25" xfId="1668"/>
    <cellStyle name="Percentuale 25 2" xfId="1669"/>
    <cellStyle name="Percentuale 25 3" xfId="1670"/>
    <cellStyle name="Percentuale 26" xfId="1671"/>
    <cellStyle name="Percentuale 26 2" xfId="1672"/>
    <cellStyle name="Percentuale 26 3" xfId="1673"/>
    <cellStyle name="Percentuale 27" xfId="1674"/>
    <cellStyle name="Percentuale 27 2" xfId="1675"/>
    <cellStyle name="Percentuale 27 3" xfId="1676"/>
    <cellStyle name="Percentuale 28" xfId="1677"/>
    <cellStyle name="Percentuale 28 2" xfId="1678"/>
    <cellStyle name="Percentuale 28 3" xfId="1679"/>
    <cellStyle name="Percentuale 29" xfId="1680"/>
    <cellStyle name="Percentuale 29 2" xfId="1681"/>
    <cellStyle name="Percentuale 29 3" xfId="1682"/>
    <cellStyle name="Percentuale 3" xfId="1683"/>
    <cellStyle name="Percentuale 3 2" xfId="1684"/>
    <cellStyle name="Percentuale 3 3" xfId="1685"/>
    <cellStyle name="Percentuale 3 4" xfId="1686"/>
    <cellStyle name="Percentuale 30" xfId="1687"/>
    <cellStyle name="Percentuale 30 2" xfId="1688"/>
    <cellStyle name="Percentuale 30 3" xfId="1689"/>
    <cellStyle name="Percentuale 31" xfId="1690"/>
    <cellStyle name="Percentuale 31 2" xfId="1691"/>
    <cellStyle name="Percentuale 31 3" xfId="1692"/>
    <cellStyle name="Percentuale 32" xfId="1693"/>
    <cellStyle name="Percentuale 32 2" xfId="1694"/>
    <cellStyle name="Percentuale 32 3" xfId="1695"/>
    <cellStyle name="Percentuale 33" xfId="1696"/>
    <cellStyle name="Percentuale 33 2" xfId="1697"/>
    <cellStyle name="Percentuale 33 3" xfId="1698"/>
    <cellStyle name="Percentuale 34" xfId="1699"/>
    <cellStyle name="Percentuale 34 2" xfId="1700"/>
    <cellStyle name="Percentuale 34 3" xfId="1701"/>
    <cellStyle name="Percentuale 35" xfId="1702"/>
    <cellStyle name="Percentuale 35 2" xfId="1703"/>
    <cellStyle name="Percentuale 35 3" xfId="1704"/>
    <cellStyle name="Percentuale 36" xfId="1705"/>
    <cellStyle name="Percentuale 36 2" xfId="1706"/>
    <cellStyle name="Percentuale 36 3" xfId="1707"/>
    <cellStyle name="Percentuale 37" xfId="1708"/>
    <cellStyle name="Percentuale 37 2" xfId="1709"/>
    <cellStyle name="Percentuale 37 3" xfId="1710"/>
    <cellStyle name="Percentuale 38" xfId="1711"/>
    <cellStyle name="Percentuale 38 2" xfId="1712"/>
    <cellStyle name="Percentuale 38 3" xfId="1713"/>
    <cellStyle name="Percentuale 39" xfId="1714"/>
    <cellStyle name="Percentuale 39 2" xfId="1715"/>
    <cellStyle name="Percentuale 39 3" xfId="1716"/>
    <cellStyle name="Percentuale 4" xfId="1717"/>
    <cellStyle name="Percentuale 4 2" xfId="1718"/>
    <cellStyle name="Percentuale 4 3" xfId="1719"/>
    <cellStyle name="Percentuale 4 4" xfId="1720"/>
    <cellStyle name="Percentuale 40" xfId="1721"/>
    <cellStyle name="Percentuale 40 2" xfId="1722"/>
    <cellStyle name="Percentuale 40 3" xfId="1723"/>
    <cellStyle name="Percentuale 41" xfId="1724"/>
    <cellStyle name="Percentuale 41 2" xfId="1725"/>
    <cellStyle name="Percentuale 41 3" xfId="1726"/>
    <cellStyle name="Percentuale 42" xfId="1727"/>
    <cellStyle name="Percentuale 42 2" xfId="1728"/>
    <cellStyle name="Percentuale 42 3" xfId="1729"/>
    <cellStyle name="Percentuale 43" xfId="1730"/>
    <cellStyle name="Percentuale 43 2" xfId="1731"/>
    <cellStyle name="Percentuale 43 3" xfId="1732"/>
    <cellStyle name="Percentuale 44" xfId="1733"/>
    <cellStyle name="Percentuale 44 2" xfId="1734"/>
    <cellStyle name="Percentuale 44 3" xfId="1735"/>
    <cellStyle name="Percentuale 45" xfId="1736"/>
    <cellStyle name="Percentuale 45 2" xfId="1737"/>
    <cellStyle name="Percentuale 45 3" xfId="1738"/>
    <cellStyle name="Percentuale 46" xfId="1739"/>
    <cellStyle name="Percentuale 46 2" xfId="1740"/>
    <cellStyle name="Percentuale 46 3" xfId="1741"/>
    <cellStyle name="Percentuale 47" xfId="1742"/>
    <cellStyle name="Percentuale 47 2" xfId="1743"/>
    <cellStyle name="Percentuale 47 3" xfId="1744"/>
    <cellStyle name="Percentuale 48" xfId="1745"/>
    <cellStyle name="Percentuale 48 2" xfId="1746"/>
    <cellStyle name="Percentuale 48 3" xfId="1747"/>
    <cellStyle name="Percentuale 49" xfId="1748"/>
    <cellStyle name="Percentuale 49 2" xfId="1749"/>
    <cellStyle name="Percentuale 49 3" xfId="1750"/>
    <cellStyle name="Percentuale 5" xfId="1751"/>
    <cellStyle name="Percentuale 5 2" xfId="1752"/>
    <cellStyle name="Percentuale 50" xfId="1753"/>
    <cellStyle name="Percentuale 50 2" xfId="1754"/>
    <cellStyle name="Percentuale 50 3" xfId="1755"/>
    <cellStyle name="Percentuale 51" xfId="1756"/>
    <cellStyle name="Percentuale 51 2" xfId="1757"/>
    <cellStyle name="Percentuale 51 3" xfId="1758"/>
    <cellStyle name="Percentuale 52" xfId="1759"/>
    <cellStyle name="Percentuale 52 2" xfId="1760"/>
    <cellStyle name="Percentuale 52 3" xfId="1761"/>
    <cellStyle name="Percentuale 53" xfId="1762"/>
    <cellStyle name="Percentuale 53 2" xfId="1763"/>
    <cellStyle name="Percentuale 53 3" xfId="1764"/>
    <cellStyle name="Percentuale 54" xfId="1765"/>
    <cellStyle name="Percentuale 54 2" xfId="1766"/>
    <cellStyle name="Percentuale 54 3" xfId="1767"/>
    <cellStyle name="Percentuale 55" xfId="1768"/>
    <cellStyle name="Percentuale 55 2" xfId="1769"/>
    <cellStyle name="Percentuale 55 2 2" xfId="1770"/>
    <cellStyle name="Percentuale 55 2 2 2" xfId="1771"/>
    <cellStyle name="Percentuale 55 3" xfId="1772"/>
    <cellStyle name="Percentuale 55 4" xfId="1773"/>
    <cellStyle name="Percentuale 56" xfId="1774"/>
    <cellStyle name="Percentuale 56 2" xfId="1775"/>
    <cellStyle name="Percentuale 56 2 2" xfId="1776"/>
    <cellStyle name="Percentuale 56 3" xfId="1777"/>
    <cellStyle name="Percentuale 56 4" xfId="1778"/>
    <cellStyle name="Percentuale 57" xfId="1779"/>
    <cellStyle name="Percentuale 57 2" xfId="1780"/>
    <cellStyle name="Percentuale 57 2 2" xfId="1781"/>
    <cellStyle name="Percentuale 57 3" xfId="1782"/>
    <cellStyle name="Percentuale 57 4" xfId="1783"/>
    <cellStyle name="Percentuale 58" xfId="1784"/>
    <cellStyle name="Percentuale 58 2" xfId="1785"/>
    <cellStyle name="Percentuale 58 3" xfId="1786"/>
    <cellStyle name="Percentuale 58 4" xfId="1787"/>
    <cellStyle name="Percentuale 59" xfId="1788"/>
    <cellStyle name="Percentuale 59 2" xfId="1789"/>
    <cellStyle name="Percentuale 59 3" xfId="1790"/>
    <cellStyle name="Percentuale 59 4" xfId="1791"/>
    <cellStyle name="Percentuale 6" xfId="1792"/>
    <cellStyle name="Percentuale 6 2" xfId="1793"/>
    <cellStyle name="Percentuale 60" xfId="1794"/>
    <cellStyle name="Percentuale 60 2" xfId="1795"/>
    <cellStyle name="Percentuale 60 3" xfId="1796"/>
    <cellStyle name="Percentuale 60 4" xfId="1797"/>
    <cellStyle name="Percentuale 61" xfId="1798"/>
    <cellStyle name="Percentuale 61 2" xfId="1799"/>
    <cellStyle name="Percentuale 61 3" xfId="1800"/>
    <cellStyle name="Percentuale 62" xfId="1801"/>
    <cellStyle name="Percentuale 62 2" xfId="1802"/>
    <cellStyle name="Percentuale 62 3" xfId="1803"/>
    <cellStyle name="Percentuale 63" xfId="1804"/>
    <cellStyle name="Percentuale 63 2" xfId="1805"/>
    <cellStyle name="Percentuale 63 3" xfId="1806"/>
    <cellStyle name="Percentuale 64" xfId="1807"/>
    <cellStyle name="Percentuale 64 2" xfId="1808"/>
    <cellStyle name="Percentuale 64 3" xfId="1809"/>
    <cellStyle name="Percentuale 65" xfId="1810"/>
    <cellStyle name="Percentuale 66" xfId="1811"/>
    <cellStyle name="Percentuale 67" xfId="1812"/>
    <cellStyle name="Percentuale 68" xfId="1813"/>
    <cellStyle name="Percentuale 69" xfId="1814"/>
    <cellStyle name="Percentuale 7" xfId="1815"/>
    <cellStyle name="Percentuale 7 2" xfId="1816"/>
    <cellStyle name="Percentuale 70" xfId="1817"/>
    <cellStyle name="Percentuale 70 2" xfId="1818"/>
    <cellStyle name="Percentuale 71" xfId="1819"/>
    <cellStyle name="Percentuale 71 2" xfId="1820"/>
    <cellStyle name="Percentuale 72" xfId="1821"/>
    <cellStyle name="Percentuale 72 2" xfId="1822"/>
    <cellStyle name="Percentuale 73" xfId="1823"/>
    <cellStyle name="Percentuale 73 2" xfId="1824"/>
    <cellStyle name="Percentuale 74" xfId="1825"/>
    <cellStyle name="Percentuale 74 2" xfId="1826"/>
    <cellStyle name="Percentuale 75" xfId="1827"/>
    <cellStyle name="Percentuale 75 2" xfId="1828"/>
    <cellStyle name="Percentuale 76" xfId="1829"/>
    <cellStyle name="Percentuale 76 2" xfId="1830"/>
    <cellStyle name="Percentuale 77" xfId="1831"/>
    <cellStyle name="Percentuale 77 2" xfId="1832"/>
    <cellStyle name="Percentuale 78" xfId="1833"/>
    <cellStyle name="Percentuale 78 2" xfId="1834"/>
    <cellStyle name="Percentuale 79" xfId="1835"/>
    <cellStyle name="Percentuale 79 2" xfId="1836"/>
    <cellStyle name="Percentuale 8" xfId="1837"/>
    <cellStyle name="Percentuale 8 2" xfId="1838"/>
    <cellStyle name="Percentuale 80" xfId="1839"/>
    <cellStyle name="Percentuale 80 2" xfId="1840"/>
    <cellStyle name="Percentuale 81" xfId="1841"/>
    <cellStyle name="Percentuale 82" xfId="1842"/>
    <cellStyle name="Percentuale 82 2" xfId="1843"/>
    <cellStyle name="Percentuale 83" xfId="1844"/>
    <cellStyle name="Percentuale 83 2" xfId="1845"/>
    <cellStyle name="Percentuale 84" xfId="1846"/>
    <cellStyle name="Percentuale 84 2" xfId="1847"/>
    <cellStyle name="Percentuale 85" xfId="1848"/>
    <cellStyle name="Percentuale 85 2" xfId="1849"/>
    <cellStyle name="Percentuale 86" xfId="1850"/>
    <cellStyle name="Percentuale 87" xfId="1851"/>
    <cellStyle name="Percentuale 87 2" xfId="1852"/>
    <cellStyle name="Percentuale 88" xfId="1853"/>
    <cellStyle name="Percentuale 89" xfId="1854"/>
    <cellStyle name="Percentuale 9" xfId="1855"/>
    <cellStyle name="Percentuale 90" xfId="1856"/>
    <cellStyle name="Percentuale 90 2" xfId="1857"/>
    <cellStyle name="Percentuale 91" xfId="1858"/>
    <cellStyle name="Percentuale 92" xfId="1859"/>
    <cellStyle name="Percentuale 93" xfId="1860"/>
    <cellStyle name="Percentuale 94" xfId="1861"/>
    <cellStyle name="Percentuale 95" xfId="1862"/>
    <cellStyle name="Percentuale 96" xfId="1863"/>
    <cellStyle name="Percentuale 97" xfId="1864"/>
    <cellStyle name="Percentuale 98" xfId="1865"/>
    <cellStyle name="Percentuale 99" xfId="1866"/>
    <cellStyle name="Periods" xfId="1867"/>
    <cellStyle name="pert" xfId="1868"/>
    <cellStyle name="pf" xfId="1869"/>
    <cellStyle name="Pilkku_120SuurimmanJoukossa" xfId="1870"/>
    <cellStyle name="pound" xfId="1871"/>
    <cellStyle name="pp" xfId="1872"/>
    <cellStyle name="ppp" xfId="1873"/>
    <cellStyle name="PrePop Currency (0)" xfId="1874"/>
    <cellStyle name="PrePop Currency (2)" xfId="1875"/>
    <cellStyle name="PrePop Units (0)" xfId="1876"/>
    <cellStyle name="PrePop Units (1)" xfId="1877"/>
    <cellStyle name="PrePop Units (2)" xfId="1878"/>
    <cellStyle name="Price" xfId="1879"/>
    <cellStyle name="PriceUn" xfId="1880"/>
    <cellStyle name="pricing" xfId="1881"/>
    <cellStyle name="pricing 2" xfId="1882"/>
    <cellStyle name="Procent_new" xfId="1883"/>
    <cellStyle name="PROJECT" xfId="1884"/>
    <cellStyle name="PROJECT R" xfId="1885"/>
    <cellStyle name="PROJECT_WACC" xfId="1886"/>
    <cellStyle name="ProjRevenue" xfId="1887"/>
    <cellStyle name="ProjRevenue 2" xfId="1888"/>
    <cellStyle name="ProjRevenue 2 2" xfId="1889"/>
    <cellStyle name="ProjRevenue 3" xfId="1890"/>
    <cellStyle name="ProjRevenue.total" xfId="1891"/>
    <cellStyle name="ProjRevenue.total 2" xfId="1892"/>
    <cellStyle name="ProjRevenue.total 2 2" xfId="1893"/>
    <cellStyle name="ProjRevenue.total 3" xfId="1894"/>
    <cellStyle name="PSChar" xfId="1895"/>
    <cellStyle name="PSHeading" xfId="1896"/>
    <cellStyle name="psum" xfId="1897"/>
    <cellStyle name="psum 2" xfId="1898"/>
    <cellStyle name="psumk" xfId="1899"/>
    <cellStyle name="ptit" xfId="1900"/>
    <cellStyle name="ptit 2" xfId="1901"/>
    <cellStyle name="Pyör. luku_120SuurimmanJoukossa" xfId="1902"/>
    <cellStyle name="Pyör. valuutta_120SuurimmanJoukossa" xfId="1903"/>
    <cellStyle name="r" xfId="1904"/>
    <cellStyle name="RAMEY" xfId="1905"/>
    <cellStyle name="Ramey $k" xfId="1906"/>
    <cellStyle name="RAMEY_P&amp;O BKUP" xfId="1907"/>
    <cellStyle name="rat" xfId="1908"/>
    <cellStyle name="rat 2" xfId="1909"/>
    <cellStyle name="rate" xfId="1910"/>
    <cellStyle name="ratio" xfId="1911"/>
    <cellStyle name="ReadInData" xfId="1912"/>
    <cellStyle name="ReportNums" xfId="1913"/>
    <cellStyle name="ReportNums 2" xfId="1914"/>
    <cellStyle name="revised" xfId="1915"/>
    <cellStyle name="RevList" xfId="1916"/>
    <cellStyle name="RevList 2" xfId="1917"/>
    <cellStyle name="ro" xfId="1918"/>
    <cellStyle name="s" xfId="1919"/>
    <cellStyle name="s_Macros" xfId="1920"/>
    <cellStyle name="s_Macros (2)" xfId="1921"/>
    <cellStyle name="s_Macros (2) 2" xfId="1922"/>
    <cellStyle name="s_Macros (2)_Cashflows" xfId="1923"/>
    <cellStyle name="s_Macros (2)_Cashflows 2" xfId="1924"/>
    <cellStyle name="s_Macros (2)_Final Structure" xfId="1925"/>
    <cellStyle name="s_Macros (2)_Final Structure 2" xfId="1926"/>
    <cellStyle name="s_Macros (2)_Imser Expected Amortisation Schedules (OC)" xfId="1927"/>
    <cellStyle name="s_Macros (2)_Imser Expected Amortisation Schedules (OC) 2" xfId="1928"/>
    <cellStyle name="s_Macros 2" xfId="1929"/>
    <cellStyle name="s_Macros 3" xfId="1930"/>
    <cellStyle name="s_Macros 4" xfId="1931"/>
    <cellStyle name="s_Macros_Cashflows" xfId="1932"/>
    <cellStyle name="s_Macros_Cashflows 2" xfId="1933"/>
    <cellStyle name="s_Macros_Final Structure" xfId="1934"/>
    <cellStyle name="s_Macros_Final Structure 2" xfId="1935"/>
    <cellStyle name="s_Macros_Imser Expected Amortisation Schedules (OC)" xfId="1936"/>
    <cellStyle name="s_Macros_Imser Expected Amortisation Schedules (OC) 2" xfId="1937"/>
    <cellStyle name="s_Manager (2)" xfId="1938"/>
    <cellStyle name="s_Manager (2) 2" xfId="1939"/>
    <cellStyle name="s_Manager (2)_Cashflows" xfId="1940"/>
    <cellStyle name="s_Manager (2)_Cashflows 2" xfId="1941"/>
    <cellStyle name="s_Manager (2)_Final Structure" xfId="1942"/>
    <cellStyle name="s_Manager (2)_Final Structure 2" xfId="1943"/>
    <cellStyle name="s_Manager (2)_Imser Expected Amortisation Schedules (OC)" xfId="1944"/>
    <cellStyle name="s_Manager (2)_Imser Expected Amortisation Schedules (OC) 2" xfId="1945"/>
    <cellStyle name="ScotchRule" xfId="1946"/>
    <cellStyle name="sd" xfId="1947"/>
    <cellStyle name="section" xfId="1948"/>
    <cellStyle name="Section Title no wrap" xfId="1949"/>
    <cellStyle name="sf" xfId="1950"/>
    <cellStyle name="Shaded" xfId="1951"/>
    <cellStyle name="Shares" xfId="1952"/>
    <cellStyle name="sharesout" xfId="1953"/>
    <cellStyle name="sharesout 2" xfId="1954"/>
    <cellStyle name="Single Accounting" xfId="1955"/>
    <cellStyle name="souli" xfId="1956"/>
    <cellStyle name="souli 2" xfId="1957"/>
    <cellStyle name="Special%" xfId="1958"/>
    <cellStyle name="Special% 2" xfId="1959"/>
    <cellStyle name="Special% 2 2" xfId="1960"/>
    <cellStyle name="Special% 3" xfId="1961"/>
    <cellStyle name="ss" xfId="1962"/>
    <cellStyle name="Standaard_Almere" xfId="1963"/>
    <cellStyle name="Standard__Utopia Index Index und Guidance (Deutsch)" xfId="1964"/>
    <cellStyle name="Stile 1" xfId="1965"/>
    <cellStyle name="Stile 10" xfId="1966"/>
    <cellStyle name="Stile 11" xfId="1967"/>
    <cellStyle name="Stile 12" xfId="1968"/>
    <cellStyle name="Stile 13" xfId="1969"/>
    <cellStyle name="Stile 14" xfId="1970"/>
    <cellStyle name="Stile 15" xfId="1971"/>
    <cellStyle name="Stile 16" xfId="1972"/>
    <cellStyle name="Stile 17" xfId="1973"/>
    <cellStyle name="Stile 18" xfId="1974"/>
    <cellStyle name="Stile 19" xfId="1975"/>
    <cellStyle name="Stile 2" xfId="1976"/>
    <cellStyle name="Stile 20" xfId="1977"/>
    <cellStyle name="Stile 21" xfId="1978"/>
    <cellStyle name="Stile 22" xfId="1979"/>
    <cellStyle name="Stile 23" xfId="1980"/>
    <cellStyle name="Stile 24" xfId="1981"/>
    <cellStyle name="Stile 25" xfId="1982"/>
    <cellStyle name="Stile 26" xfId="1983"/>
    <cellStyle name="Stile 27" xfId="1984"/>
    <cellStyle name="Stile 28" xfId="1985"/>
    <cellStyle name="Stile 29" xfId="1986"/>
    <cellStyle name="Stile 3" xfId="1987"/>
    <cellStyle name="Stile 30" xfId="1988"/>
    <cellStyle name="Stile 31" xfId="1989"/>
    <cellStyle name="Stile 32" xfId="1990"/>
    <cellStyle name="Stile 33" xfId="1991"/>
    <cellStyle name="Stile 34" xfId="1992"/>
    <cellStyle name="Stile 35" xfId="1993"/>
    <cellStyle name="Stile 36" xfId="1994"/>
    <cellStyle name="Stile 37" xfId="1995"/>
    <cellStyle name="Stile 38" xfId="1996"/>
    <cellStyle name="Stile 39" xfId="1997"/>
    <cellStyle name="Stile 4" xfId="1998"/>
    <cellStyle name="Stile 40" xfId="1999"/>
    <cellStyle name="Stile 41" xfId="2000"/>
    <cellStyle name="Stile 42" xfId="2001"/>
    <cellStyle name="Stile 43" xfId="2002"/>
    <cellStyle name="Stile 44" xfId="2003"/>
    <cellStyle name="Stile 45" xfId="2004"/>
    <cellStyle name="Stile 46" xfId="2005"/>
    <cellStyle name="Stile 47" xfId="2006"/>
    <cellStyle name="Stile 48" xfId="2007"/>
    <cellStyle name="Stile 49" xfId="2008"/>
    <cellStyle name="Stile 5" xfId="2009"/>
    <cellStyle name="Stile 50" xfId="2010"/>
    <cellStyle name="Stile 51" xfId="2011"/>
    <cellStyle name="Stile 52" xfId="2012"/>
    <cellStyle name="Stile 53" xfId="2013"/>
    <cellStyle name="Stile 54" xfId="2014"/>
    <cellStyle name="Stile 55" xfId="2015"/>
    <cellStyle name="Stile 56" xfId="2016"/>
    <cellStyle name="Stile 57" xfId="2017"/>
    <cellStyle name="Stile 58" xfId="2018"/>
    <cellStyle name="Stile 6" xfId="2019"/>
    <cellStyle name="Stile 7" xfId="2020"/>
    <cellStyle name="Stile 8" xfId="2021"/>
    <cellStyle name="Stile 9" xfId="2022"/>
    <cellStyle name="su" xfId="2023"/>
    <cellStyle name="subhead" xfId="2024"/>
    <cellStyle name="Sub-Heading" xfId="2025"/>
    <cellStyle name="Subsection Heading" xfId="2026"/>
    <cellStyle name="Subtitle" xfId="2027"/>
    <cellStyle name="Subtotal" xfId="2028"/>
    <cellStyle name="sum" xfId="2029"/>
    <cellStyle name="Sum %of HV" xfId="2030"/>
    <cellStyle name="sum 2" xfId="2031"/>
    <cellStyle name="sum 3" xfId="2032"/>
    <cellStyle name="sum 4" xfId="2033"/>
    <cellStyle name="Sum_stock aprile" xfId="2034"/>
    <cellStyle name="t" xfId="2035"/>
    <cellStyle name="t 2" xfId="2036"/>
    <cellStyle name="t_DCF" xfId="2037"/>
    <cellStyle name="t_DCF 2" xfId="2038"/>
    <cellStyle name="t_DCF_Annex X to Loan Agr." xfId="2039"/>
    <cellStyle name="t_DCF_Annex X to Loan Agr. 2" xfId="2040"/>
    <cellStyle name="t_DCF_BONDS" xfId="2041"/>
    <cellStyle name="t_DCF_BONDS 2" xfId="2042"/>
    <cellStyle name="t_DCF_Book8" xfId="2043"/>
    <cellStyle name="t_DCF_Book8 2" xfId="2044"/>
    <cellStyle name="t_DCF_Cashflows" xfId="2045"/>
    <cellStyle name="t_DCF_Cashflows 2" xfId="2046"/>
    <cellStyle name="t_DCF_Cashflows_1" xfId="2047"/>
    <cellStyle name="t_DCF_Cashflows_1 2" xfId="2048"/>
    <cellStyle name="t_DCF_Comparison" xfId="2049"/>
    <cellStyle name="t_DCF_Comparison 2" xfId="2050"/>
    <cellStyle name="t_DCF_Final Structure" xfId="2051"/>
    <cellStyle name="t_DCF_Final Structure 2" xfId="2052"/>
    <cellStyle name="t_DCF_Imser Expected Amortisation Schedules (OC)" xfId="2053"/>
    <cellStyle name="t_DCF_Imser Expected Amortisation Schedules (OC) 2" xfId="2054"/>
    <cellStyle name="t_DCF_Imser v41 (SECURITISATION)" xfId="2055"/>
    <cellStyle name="t_DCF_Imser v41 (SECURITISATION) 2" xfId="2056"/>
    <cellStyle name="t_DCF_Imser v41 (SECURITISATION) last" xfId="2057"/>
    <cellStyle name="t_DCF_Imser v41 (SECURITISATION) last 2" xfId="2058"/>
    <cellStyle name="t_DCF_Imser v42 (SECURITISATION) full" xfId="2059"/>
    <cellStyle name="t_DCF_Imser v42 (SECURITISATION) full 2" xfId="2060"/>
    <cellStyle name="t_DCF_Imser v42 (SECURITISATION) PRICING CA general 6@10tris" xfId="2061"/>
    <cellStyle name="t_DCF_Imser v42 (SECURITISATION) PRICING CA general 6@10tris 2" xfId="2062"/>
    <cellStyle name="t_DCF_Imser v48 (SECURITISATION) target Loan" xfId="2063"/>
    <cellStyle name="t_DCF_Imser v48 (SECURITISATION) target Loan 2" xfId="2064"/>
    <cellStyle name="t_DCF_Imser v50 (SECURITISATION) New Loan" xfId="2065"/>
    <cellStyle name="t_DCF_Imser v50 (SECURITISATION) New Loan 2" xfId="2066"/>
    <cellStyle name="t_DCF_Inflation" xfId="2067"/>
    <cellStyle name="t_DCF_Inflation 2" xfId="2068"/>
    <cellStyle name="t_DCF_LOAN" xfId="2069"/>
    <cellStyle name="t_DCF_LOAN 2" xfId="2070"/>
    <cellStyle name="t_DCF_New Securitisation v13" xfId="2071"/>
    <cellStyle name="t_DCF_New Securitisation v13 2" xfId="2072"/>
    <cellStyle name="t_DCF_New Securitisation v3" xfId="2073"/>
    <cellStyle name="t_DCF_New Securitisation v3 2" xfId="2074"/>
    <cellStyle name="t_DCF_Required Loan" xfId="2075"/>
    <cellStyle name="t_DCF_Required Loan 2" xfId="2076"/>
    <cellStyle name="t_DCF_Target Loan" xfId="2077"/>
    <cellStyle name="t_DCF_Target Loan 2" xfId="2078"/>
    <cellStyle name="t_Macros" xfId="2079"/>
    <cellStyle name="t_Macros (2)" xfId="2080"/>
    <cellStyle name="t_Macros (2) 2" xfId="2081"/>
    <cellStyle name="t_Macros (2)_Annex X to Loan Agr." xfId="2082"/>
    <cellStyle name="t_Macros (2)_Annex X to Loan Agr. 2" xfId="2083"/>
    <cellStyle name="t_Macros (2)_BONDS" xfId="2084"/>
    <cellStyle name="t_Macros (2)_BONDS 2" xfId="2085"/>
    <cellStyle name="t_Macros (2)_Book8" xfId="2086"/>
    <cellStyle name="t_Macros (2)_Book8 2" xfId="2087"/>
    <cellStyle name="t_Macros (2)_Cashflows" xfId="2088"/>
    <cellStyle name="t_Macros (2)_Cashflows 2" xfId="2089"/>
    <cellStyle name="t_Macros (2)_Cashflows_1" xfId="2090"/>
    <cellStyle name="t_Macros (2)_Cashflows_1 2" xfId="2091"/>
    <cellStyle name="t_Macros (2)_Comparison" xfId="2092"/>
    <cellStyle name="t_Macros (2)_Comparison 2" xfId="2093"/>
    <cellStyle name="t_Macros (2)_Final Structure" xfId="2094"/>
    <cellStyle name="t_Macros (2)_Final Structure 2" xfId="2095"/>
    <cellStyle name="t_Macros (2)_Imser Expected Amortisation Schedules (OC)" xfId="2096"/>
    <cellStyle name="t_Macros (2)_Imser Expected Amortisation Schedules (OC) 2" xfId="2097"/>
    <cellStyle name="t_Macros (2)_Imser v41 (SECURITISATION)" xfId="2098"/>
    <cellStyle name="t_Macros (2)_Imser v41 (SECURITISATION) 2" xfId="2099"/>
    <cellStyle name="t_Macros (2)_Imser v41 (SECURITISATION) last" xfId="2100"/>
    <cellStyle name="t_Macros (2)_Imser v41 (SECURITISATION) last 2" xfId="2101"/>
    <cellStyle name="t_Macros (2)_Imser v42 (SECURITISATION) full" xfId="2102"/>
    <cellStyle name="t_Macros (2)_Imser v42 (SECURITISATION) full 2" xfId="2103"/>
    <cellStyle name="t_Macros (2)_Imser v42 (SECURITISATION) PRICING CA general 6@10tris" xfId="2104"/>
    <cellStyle name="t_Macros (2)_Imser v42 (SECURITISATION) PRICING CA general 6@10tris 2" xfId="2105"/>
    <cellStyle name="t_Macros (2)_Imser v48 (SECURITISATION) target Loan" xfId="2106"/>
    <cellStyle name="t_Macros (2)_Imser v48 (SECURITISATION) target Loan 2" xfId="2107"/>
    <cellStyle name="t_Macros (2)_Imser v50 (SECURITISATION) New Loan" xfId="2108"/>
    <cellStyle name="t_Macros (2)_Imser v50 (SECURITISATION) New Loan 2" xfId="2109"/>
    <cellStyle name="t_Macros (2)_Inflation" xfId="2110"/>
    <cellStyle name="t_Macros (2)_Inflation 2" xfId="2111"/>
    <cellStyle name="t_Macros (2)_LOAN" xfId="2112"/>
    <cellStyle name="t_Macros (2)_LOAN 2" xfId="2113"/>
    <cellStyle name="t_Macros (2)_New Securitisation v13" xfId="2114"/>
    <cellStyle name="t_Macros (2)_New Securitisation v13 2" xfId="2115"/>
    <cellStyle name="t_Macros (2)_New Securitisation v3" xfId="2116"/>
    <cellStyle name="t_Macros (2)_New Securitisation v3 2" xfId="2117"/>
    <cellStyle name="t_Macros (2)_Required Loan" xfId="2118"/>
    <cellStyle name="t_Macros (2)_Required Loan 2" xfId="2119"/>
    <cellStyle name="t_Macros (2)_Target Loan" xfId="2120"/>
    <cellStyle name="t_Macros (2)_Target Loan 2" xfId="2121"/>
    <cellStyle name="t_Macros (3)" xfId="2122"/>
    <cellStyle name="t_Macros (3) 2" xfId="2123"/>
    <cellStyle name="t_Macros (3)_Annex X to Loan Agr." xfId="2124"/>
    <cellStyle name="t_Macros (3)_Annex X to Loan Agr. 2" xfId="2125"/>
    <cellStyle name="t_Macros (3)_BONDS" xfId="2126"/>
    <cellStyle name="t_Macros (3)_BONDS 2" xfId="2127"/>
    <cellStyle name="t_Macros (3)_Book8" xfId="2128"/>
    <cellStyle name="t_Macros (3)_Book8 2" xfId="2129"/>
    <cellStyle name="t_Macros (3)_Cashflows" xfId="2130"/>
    <cellStyle name="t_Macros (3)_Cashflows 2" xfId="2131"/>
    <cellStyle name="t_Macros (3)_Cashflows_1" xfId="2132"/>
    <cellStyle name="t_Macros (3)_Cashflows_1 2" xfId="2133"/>
    <cellStyle name="t_Macros (3)_Comparison" xfId="2134"/>
    <cellStyle name="t_Macros (3)_Comparison 2" xfId="2135"/>
    <cellStyle name="t_Macros (3)_Final Structure" xfId="2136"/>
    <cellStyle name="t_Macros (3)_Final Structure 2" xfId="2137"/>
    <cellStyle name="t_Macros (3)_Imser Expected Amortisation Schedules (OC)" xfId="2138"/>
    <cellStyle name="t_Macros (3)_Imser Expected Amortisation Schedules (OC) 2" xfId="2139"/>
    <cellStyle name="t_Macros (3)_Imser v41 (SECURITISATION)" xfId="2140"/>
    <cellStyle name="t_Macros (3)_Imser v41 (SECURITISATION) 2" xfId="2141"/>
    <cellStyle name="t_Macros (3)_Imser v41 (SECURITISATION) last" xfId="2142"/>
    <cellStyle name="t_Macros (3)_Imser v41 (SECURITISATION) last 2" xfId="2143"/>
    <cellStyle name="t_Macros (3)_Imser v42 (SECURITISATION) full" xfId="2144"/>
    <cellStyle name="t_Macros (3)_Imser v42 (SECURITISATION) full 2" xfId="2145"/>
    <cellStyle name="t_Macros (3)_Imser v42 (SECURITISATION) PRICING CA general 6@10tris" xfId="2146"/>
    <cellStyle name="t_Macros (3)_Imser v42 (SECURITISATION) PRICING CA general 6@10tris 2" xfId="2147"/>
    <cellStyle name="t_Macros (3)_Imser v48 (SECURITISATION) target Loan" xfId="2148"/>
    <cellStyle name="t_Macros (3)_Imser v48 (SECURITISATION) target Loan 2" xfId="2149"/>
    <cellStyle name="t_Macros (3)_Imser v50 (SECURITISATION) New Loan" xfId="2150"/>
    <cellStyle name="t_Macros (3)_Imser v50 (SECURITISATION) New Loan 2" xfId="2151"/>
    <cellStyle name="t_Macros (3)_Inflation" xfId="2152"/>
    <cellStyle name="t_Macros (3)_Inflation 2" xfId="2153"/>
    <cellStyle name="t_Macros (3)_LOAN" xfId="2154"/>
    <cellStyle name="t_Macros (3)_LOAN 2" xfId="2155"/>
    <cellStyle name="t_Macros (3)_New Securitisation v13" xfId="2156"/>
    <cellStyle name="t_Macros (3)_New Securitisation v13 2" xfId="2157"/>
    <cellStyle name="t_Macros (3)_New Securitisation v3" xfId="2158"/>
    <cellStyle name="t_Macros (3)_New Securitisation v3 2" xfId="2159"/>
    <cellStyle name="t_Macros (3)_Required Loan" xfId="2160"/>
    <cellStyle name="t_Macros (3)_Required Loan 2" xfId="2161"/>
    <cellStyle name="t_Macros (3)_Target Loan" xfId="2162"/>
    <cellStyle name="t_Macros (3)_Target Loan 2" xfId="2163"/>
    <cellStyle name="t_Macros 10" xfId="2164"/>
    <cellStyle name="t_Macros 11" xfId="2165"/>
    <cellStyle name="t_Macros 12" xfId="2166"/>
    <cellStyle name="t_Macros 13" xfId="2167"/>
    <cellStyle name="t_Macros 14" xfId="2168"/>
    <cellStyle name="t_Macros 15" xfId="2169"/>
    <cellStyle name="t_Macros 16" xfId="2170"/>
    <cellStyle name="t_Macros 17" xfId="2171"/>
    <cellStyle name="t_Macros 18" xfId="2172"/>
    <cellStyle name="t_Macros 19" xfId="2173"/>
    <cellStyle name="t_Macros 2" xfId="2174"/>
    <cellStyle name="t_Macros 20" xfId="2175"/>
    <cellStyle name="t_Macros 21" xfId="2176"/>
    <cellStyle name="t_Macros 22" xfId="2177"/>
    <cellStyle name="t_Macros 23" xfId="2178"/>
    <cellStyle name="t_Macros 3" xfId="2179"/>
    <cellStyle name="t_Macros 4" xfId="2180"/>
    <cellStyle name="t_Macros 5" xfId="2181"/>
    <cellStyle name="t_Macros 6" xfId="2182"/>
    <cellStyle name="t_Macros 7" xfId="2183"/>
    <cellStyle name="t_Macros 8" xfId="2184"/>
    <cellStyle name="t_Macros 9" xfId="2185"/>
    <cellStyle name="t_Macros_1" xfId="2186"/>
    <cellStyle name="t_Macros_1 2" xfId="2187"/>
    <cellStyle name="t_Macros_1_Annex X to Loan Agr." xfId="2188"/>
    <cellStyle name="t_Macros_1_Annex X to Loan Agr. 2" xfId="2189"/>
    <cellStyle name="t_Macros_1_BONDS" xfId="2190"/>
    <cellStyle name="t_Macros_1_BONDS 2" xfId="2191"/>
    <cellStyle name="t_Macros_1_Book8" xfId="2192"/>
    <cellStyle name="t_Macros_1_Book8 2" xfId="2193"/>
    <cellStyle name="t_Macros_1_Cashflows" xfId="2194"/>
    <cellStyle name="t_Macros_1_Cashflows 2" xfId="2195"/>
    <cellStyle name="t_Macros_1_Cashflows_1" xfId="2196"/>
    <cellStyle name="t_Macros_1_Cashflows_1 2" xfId="2197"/>
    <cellStyle name="t_Macros_1_Comparison" xfId="2198"/>
    <cellStyle name="t_Macros_1_Comparison 2" xfId="2199"/>
    <cellStyle name="t_Macros_1_Final Structure" xfId="2200"/>
    <cellStyle name="t_Macros_1_Final Structure 2" xfId="2201"/>
    <cellStyle name="t_Macros_1_Imser Expected Amortisation Schedules (OC)" xfId="2202"/>
    <cellStyle name="t_Macros_1_Imser Expected Amortisation Schedules (OC) 2" xfId="2203"/>
    <cellStyle name="t_Macros_1_Imser v41 (SECURITISATION)" xfId="2204"/>
    <cellStyle name="t_Macros_1_Imser v41 (SECURITISATION) 2" xfId="2205"/>
    <cellStyle name="t_Macros_1_Imser v41 (SECURITISATION) last" xfId="2206"/>
    <cellStyle name="t_Macros_1_Imser v41 (SECURITISATION) last 2" xfId="2207"/>
    <cellStyle name="t_Macros_1_Imser v42 (SECURITISATION) full" xfId="2208"/>
    <cellStyle name="t_Macros_1_Imser v42 (SECURITISATION) full 2" xfId="2209"/>
    <cellStyle name="t_Macros_1_Imser v42 (SECURITISATION) PRICING CA general 6@10tris" xfId="2210"/>
    <cellStyle name="t_Macros_1_Imser v42 (SECURITISATION) PRICING CA general 6@10tris 2" xfId="2211"/>
    <cellStyle name="t_Macros_1_Imser v48 (SECURITISATION) target Loan" xfId="2212"/>
    <cellStyle name="t_Macros_1_Imser v48 (SECURITISATION) target Loan 2" xfId="2213"/>
    <cellStyle name="t_Macros_1_Imser v50 (SECURITISATION) New Loan" xfId="2214"/>
    <cellStyle name="t_Macros_1_Imser v50 (SECURITISATION) New Loan 2" xfId="2215"/>
    <cellStyle name="t_Macros_1_Inflation" xfId="2216"/>
    <cellStyle name="t_Macros_1_Inflation 2" xfId="2217"/>
    <cellStyle name="t_Macros_1_LOAN" xfId="2218"/>
    <cellStyle name="t_Macros_1_LOAN 2" xfId="2219"/>
    <cellStyle name="t_Macros_1_New Securitisation v13" xfId="2220"/>
    <cellStyle name="t_Macros_1_New Securitisation v13 2" xfId="2221"/>
    <cellStyle name="t_Macros_1_New Securitisation v3" xfId="2222"/>
    <cellStyle name="t_Macros_1_New Securitisation v3 2" xfId="2223"/>
    <cellStyle name="t_Macros_1_Required Loan" xfId="2224"/>
    <cellStyle name="t_Macros_1_Required Loan 2" xfId="2225"/>
    <cellStyle name="t_Macros_1_Target Loan" xfId="2226"/>
    <cellStyle name="t_Macros_1_Target Loan 2" xfId="2227"/>
    <cellStyle name="t_Macros_Annex X to Loan Agr." xfId="2228"/>
    <cellStyle name="t_Macros_Annex X to Loan Agr. 2" xfId="2229"/>
    <cellStyle name="t_Macros_BONDS" xfId="2230"/>
    <cellStyle name="t_Macros_BONDS 2" xfId="2231"/>
    <cellStyle name="t_Macros_Book8" xfId="2232"/>
    <cellStyle name="t_Macros_Book8 2" xfId="2233"/>
    <cellStyle name="t_Macros_Cashflows" xfId="2234"/>
    <cellStyle name="t_Macros_Cashflows 2" xfId="2235"/>
    <cellStyle name="t_Macros_Cashflows_1" xfId="2236"/>
    <cellStyle name="t_Macros_Cashflows_1 2" xfId="2237"/>
    <cellStyle name="t_Macros_Comparison" xfId="2238"/>
    <cellStyle name="t_Macros_Comparison 2" xfId="2239"/>
    <cellStyle name="t_Macros_Final Structure" xfId="2240"/>
    <cellStyle name="t_Macros_Final Structure 2" xfId="2241"/>
    <cellStyle name="t_Macros_Imser Expected Amortisation Schedules (OC)" xfId="2242"/>
    <cellStyle name="t_Macros_Imser Expected Amortisation Schedules (OC) 2" xfId="2243"/>
    <cellStyle name="t_Macros_Imser v41 (SECURITISATION)" xfId="2244"/>
    <cellStyle name="t_Macros_Imser v41 (SECURITISATION) 2" xfId="2245"/>
    <cellStyle name="t_Macros_Imser v41 (SECURITISATION) last" xfId="2246"/>
    <cellStyle name="t_Macros_Imser v41 (SECURITISATION) last 2" xfId="2247"/>
    <cellStyle name="t_Macros_Imser v42 (SECURITISATION) full" xfId="2248"/>
    <cellStyle name="t_Macros_Imser v42 (SECURITISATION) full 2" xfId="2249"/>
    <cellStyle name="t_Macros_Imser v42 (SECURITISATION) PRICING CA general 6@10tris" xfId="2250"/>
    <cellStyle name="t_Macros_Imser v42 (SECURITISATION) PRICING CA general 6@10tris 2" xfId="2251"/>
    <cellStyle name="t_Macros_Imser v48 (SECURITISATION) target Loan" xfId="2252"/>
    <cellStyle name="t_Macros_Imser v48 (SECURITISATION) target Loan 2" xfId="2253"/>
    <cellStyle name="t_Macros_Imser v50 (SECURITISATION) New Loan" xfId="2254"/>
    <cellStyle name="t_Macros_Imser v50 (SECURITISATION) New Loan 2" xfId="2255"/>
    <cellStyle name="t_Macros_Inflation" xfId="2256"/>
    <cellStyle name="t_Macros_Inflation 2" xfId="2257"/>
    <cellStyle name="t_Macros_LOAN" xfId="2258"/>
    <cellStyle name="t_Macros_LOAN 2" xfId="2259"/>
    <cellStyle name="t_Macros_New Securitisation v13" xfId="2260"/>
    <cellStyle name="t_Macros_New Securitisation v13 2" xfId="2261"/>
    <cellStyle name="t_Macros_New Securitisation v3" xfId="2262"/>
    <cellStyle name="t_Macros_New Securitisation v3 2" xfId="2263"/>
    <cellStyle name="t_Macros_Required Loan" xfId="2264"/>
    <cellStyle name="t_Macros_Required Loan 2" xfId="2265"/>
    <cellStyle name="t_Macros_Target Loan" xfId="2266"/>
    <cellStyle name="t_Macros_Target Loan 2" xfId="2267"/>
    <cellStyle name="t_Manager" xfId="2268"/>
    <cellStyle name="t_Manager (2)" xfId="2269"/>
    <cellStyle name="t_Manager (2) 2" xfId="2270"/>
    <cellStyle name="t_Manager (2)_1" xfId="2271"/>
    <cellStyle name="t_Manager (2)_1 2" xfId="2272"/>
    <cellStyle name="t_Manager (2)_1_Annex X to Loan Agr." xfId="2273"/>
    <cellStyle name="t_Manager (2)_1_Annex X to Loan Agr. 2" xfId="2274"/>
    <cellStyle name="t_Manager (2)_1_BONDS" xfId="2275"/>
    <cellStyle name="t_Manager (2)_1_BONDS 2" xfId="2276"/>
    <cellStyle name="t_Manager (2)_1_Book8" xfId="2277"/>
    <cellStyle name="t_Manager (2)_1_Book8 2" xfId="2278"/>
    <cellStyle name="t_Manager (2)_1_Cashflows" xfId="2279"/>
    <cellStyle name="t_Manager (2)_1_Cashflows 2" xfId="2280"/>
    <cellStyle name="t_Manager (2)_1_Cashflows_1" xfId="2281"/>
    <cellStyle name="t_Manager (2)_1_Cashflows_1 2" xfId="2282"/>
    <cellStyle name="t_Manager (2)_1_Comparison" xfId="2283"/>
    <cellStyle name="t_Manager (2)_1_Comparison 2" xfId="2284"/>
    <cellStyle name="t_Manager (2)_1_Final Structure" xfId="2285"/>
    <cellStyle name="t_Manager (2)_1_Final Structure 2" xfId="2286"/>
    <cellStyle name="t_Manager (2)_1_Imser Expected Amortisation Schedules (OC)" xfId="2287"/>
    <cellStyle name="t_Manager (2)_1_Imser Expected Amortisation Schedules (OC) 2" xfId="2288"/>
    <cellStyle name="t_Manager (2)_1_Imser v41 (SECURITISATION)" xfId="2289"/>
    <cellStyle name="t_Manager (2)_1_Imser v41 (SECURITISATION) 2" xfId="2290"/>
    <cellStyle name="t_Manager (2)_1_Imser v41 (SECURITISATION) last" xfId="2291"/>
    <cellStyle name="t_Manager (2)_1_Imser v41 (SECURITISATION) last 2" xfId="2292"/>
    <cellStyle name="t_Manager (2)_1_Imser v42 (SECURITISATION) full" xfId="2293"/>
    <cellStyle name="t_Manager (2)_1_Imser v42 (SECURITISATION) full 2" xfId="2294"/>
    <cellStyle name="t_Manager (2)_1_Imser v42 (SECURITISATION) PRICING CA general 6@10tris" xfId="2295"/>
    <cellStyle name="t_Manager (2)_1_Imser v42 (SECURITISATION) PRICING CA general 6@10tris 2" xfId="2296"/>
    <cellStyle name="t_Manager (2)_1_Imser v48 (SECURITISATION) target Loan" xfId="2297"/>
    <cellStyle name="t_Manager (2)_1_Imser v48 (SECURITISATION) target Loan 2" xfId="2298"/>
    <cellStyle name="t_Manager (2)_1_Imser v50 (SECURITISATION) New Loan" xfId="2299"/>
    <cellStyle name="t_Manager (2)_1_Imser v50 (SECURITISATION) New Loan 2" xfId="2300"/>
    <cellStyle name="t_Manager (2)_1_Inflation" xfId="2301"/>
    <cellStyle name="t_Manager (2)_1_Inflation 2" xfId="2302"/>
    <cellStyle name="t_Manager (2)_1_LOAN" xfId="2303"/>
    <cellStyle name="t_Manager (2)_1_LOAN 2" xfId="2304"/>
    <cellStyle name="t_Manager (2)_1_New Securitisation v13" xfId="2305"/>
    <cellStyle name="t_Manager (2)_1_New Securitisation v13 2" xfId="2306"/>
    <cellStyle name="t_Manager (2)_1_New Securitisation v3" xfId="2307"/>
    <cellStyle name="t_Manager (2)_1_New Securitisation v3 2" xfId="2308"/>
    <cellStyle name="t_Manager (2)_1_Required Loan" xfId="2309"/>
    <cellStyle name="t_Manager (2)_1_Required Loan 2" xfId="2310"/>
    <cellStyle name="t_Manager (2)_1_Target Loan" xfId="2311"/>
    <cellStyle name="t_Manager (2)_1_Target Loan 2" xfId="2312"/>
    <cellStyle name="t_Manager (2)_Annex X to Loan Agr." xfId="2313"/>
    <cellStyle name="t_Manager (2)_Annex X to Loan Agr. 2" xfId="2314"/>
    <cellStyle name="t_Manager (2)_BONDS" xfId="2315"/>
    <cellStyle name="t_Manager (2)_BONDS 2" xfId="2316"/>
    <cellStyle name="t_Manager (2)_Book8" xfId="2317"/>
    <cellStyle name="t_Manager (2)_Book8 2" xfId="2318"/>
    <cellStyle name="t_Manager (2)_Cashflows" xfId="2319"/>
    <cellStyle name="t_Manager (2)_Cashflows 2" xfId="2320"/>
    <cellStyle name="t_Manager (2)_Cashflows_1" xfId="2321"/>
    <cellStyle name="t_Manager (2)_Cashflows_1 2" xfId="2322"/>
    <cellStyle name="t_Manager (2)_Comparison" xfId="2323"/>
    <cellStyle name="t_Manager (2)_Comparison 2" xfId="2324"/>
    <cellStyle name="t_Manager (2)_Final Structure" xfId="2325"/>
    <cellStyle name="t_Manager (2)_Final Structure 2" xfId="2326"/>
    <cellStyle name="t_Manager (2)_Imser Expected Amortisation Schedules (OC)" xfId="2327"/>
    <cellStyle name="t_Manager (2)_Imser Expected Amortisation Schedules (OC) 2" xfId="2328"/>
    <cellStyle name="t_Manager (2)_Imser v41 (SECURITISATION)" xfId="2329"/>
    <cellStyle name="t_Manager (2)_Imser v41 (SECURITISATION) 2" xfId="2330"/>
    <cellStyle name="t_Manager (2)_Imser v41 (SECURITISATION) last" xfId="2331"/>
    <cellStyle name="t_Manager (2)_Imser v41 (SECURITISATION) last 2" xfId="2332"/>
    <cellStyle name="t_Manager (2)_Imser v42 (SECURITISATION) full" xfId="2333"/>
    <cellStyle name="t_Manager (2)_Imser v42 (SECURITISATION) full 2" xfId="2334"/>
    <cellStyle name="t_Manager (2)_Imser v42 (SECURITISATION) PRICING CA general 6@10tris" xfId="2335"/>
    <cellStyle name="t_Manager (2)_Imser v42 (SECURITISATION) PRICING CA general 6@10tris 2" xfId="2336"/>
    <cellStyle name="t_Manager (2)_Imser v48 (SECURITISATION) target Loan" xfId="2337"/>
    <cellStyle name="t_Manager (2)_Imser v48 (SECURITISATION) target Loan 2" xfId="2338"/>
    <cellStyle name="t_Manager (2)_Imser v50 (SECURITISATION) New Loan" xfId="2339"/>
    <cellStyle name="t_Manager (2)_Imser v50 (SECURITISATION) New Loan 2" xfId="2340"/>
    <cellStyle name="t_Manager (2)_Inflation" xfId="2341"/>
    <cellStyle name="t_Manager (2)_Inflation 2" xfId="2342"/>
    <cellStyle name="t_Manager (2)_LOAN" xfId="2343"/>
    <cellStyle name="t_Manager (2)_LOAN 2" xfId="2344"/>
    <cellStyle name="t_Manager (2)_New Securitisation v13" xfId="2345"/>
    <cellStyle name="t_Manager (2)_New Securitisation v13 2" xfId="2346"/>
    <cellStyle name="t_Manager (2)_New Securitisation v3" xfId="2347"/>
    <cellStyle name="t_Manager (2)_New Securitisation v3 2" xfId="2348"/>
    <cellStyle name="t_Manager (2)_Required Loan" xfId="2349"/>
    <cellStyle name="t_Manager (2)_Required Loan 2" xfId="2350"/>
    <cellStyle name="t_Manager (2)_Target Loan" xfId="2351"/>
    <cellStyle name="t_Manager (2)_Target Loan 2" xfId="2352"/>
    <cellStyle name="t_Manager 10" xfId="2353"/>
    <cellStyle name="t_Manager 11" xfId="2354"/>
    <cellStyle name="t_Manager 12" xfId="2355"/>
    <cellStyle name="t_Manager 13" xfId="2356"/>
    <cellStyle name="t_Manager 14" xfId="2357"/>
    <cellStyle name="t_Manager 15" xfId="2358"/>
    <cellStyle name="t_Manager 16" xfId="2359"/>
    <cellStyle name="t_Manager 17" xfId="2360"/>
    <cellStyle name="t_Manager 18" xfId="2361"/>
    <cellStyle name="t_Manager 19" xfId="2362"/>
    <cellStyle name="t_Manager 2" xfId="2363"/>
    <cellStyle name="t_Manager 20" xfId="2364"/>
    <cellStyle name="t_Manager 21" xfId="2365"/>
    <cellStyle name="t_Manager 22" xfId="2366"/>
    <cellStyle name="t_Manager 23" xfId="2367"/>
    <cellStyle name="t_Manager 3" xfId="2368"/>
    <cellStyle name="t_Manager 4" xfId="2369"/>
    <cellStyle name="t_Manager 5" xfId="2370"/>
    <cellStyle name="t_Manager 6" xfId="2371"/>
    <cellStyle name="t_Manager 7" xfId="2372"/>
    <cellStyle name="t_Manager 8" xfId="2373"/>
    <cellStyle name="t_Manager 9" xfId="2374"/>
    <cellStyle name="t_Manager_Annex X to Loan Agr." xfId="2375"/>
    <cellStyle name="t_Manager_Annex X to Loan Agr. 2" xfId="2376"/>
    <cellStyle name="t_Manager_BONDS" xfId="2377"/>
    <cellStyle name="t_Manager_BONDS 2" xfId="2378"/>
    <cellStyle name="t_Manager_Book8" xfId="2379"/>
    <cellStyle name="t_Manager_Book8 2" xfId="2380"/>
    <cellStyle name="t_Manager_Cashflows" xfId="2381"/>
    <cellStyle name="t_Manager_Cashflows 2" xfId="2382"/>
    <cellStyle name="t_Manager_Cashflows_1" xfId="2383"/>
    <cellStyle name="t_Manager_Cashflows_1 2" xfId="2384"/>
    <cellStyle name="t_Manager_Comparison" xfId="2385"/>
    <cellStyle name="t_Manager_Comparison 2" xfId="2386"/>
    <cellStyle name="t_Manager_Final Structure" xfId="2387"/>
    <cellStyle name="t_Manager_Final Structure 2" xfId="2388"/>
    <cellStyle name="t_Manager_Imser Expected Amortisation Schedules (OC)" xfId="2389"/>
    <cellStyle name="t_Manager_Imser Expected Amortisation Schedules (OC) 2" xfId="2390"/>
    <cellStyle name="t_Manager_Imser v41 (SECURITISATION)" xfId="2391"/>
    <cellStyle name="t_Manager_Imser v41 (SECURITISATION) 2" xfId="2392"/>
    <cellStyle name="t_Manager_Imser v41 (SECURITISATION) last" xfId="2393"/>
    <cellStyle name="t_Manager_Imser v41 (SECURITISATION) last 2" xfId="2394"/>
    <cellStyle name="t_Manager_Imser v42 (SECURITISATION) full" xfId="2395"/>
    <cellStyle name="t_Manager_Imser v42 (SECURITISATION) full 2" xfId="2396"/>
    <cellStyle name="t_Manager_Imser v42 (SECURITISATION) PRICING CA general 6@10tris" xfId="2397"/>
    <cellStyle name="t_Manager_Imser v42 (SECURITISATION) PRICING CA general 6@10tris 2" xfId="2398"/>
    <cellStyle name="t_Manager_Imser v48 (SECURITISATION) target Loan" xfId="2399"/>
    <cellStyle name="t_Manager_Imser v48 (SECURITISATION) target Loan 2" xfId="2400"/>
    <cellStyle name="t_Manager_Imser v50 (SECURITISATION) New Loan" xfId="2401"/>
    <cellStyle name="t_Manager_Imser v50 (SECURITISATION) New Loan 2" xfId="2402"/>
    <cellStyle name="t_Manager_Inflation" xfId="2403"/>
    <cellStyle name="t_Manager_Inflation 2" xfId="2404"/>
    <cellStyle name="t_Manager_LOAN" xfId="2405"/>
    <cellStyle name="t_Manager_LOAN 2" xfId="2406"/>
    <cellStyle name="t_Manager_New Securitisation v13" xfId="2407"/>
    <cellStyle name="t_Manager_New Securitisation v13 2" xfId="2408"/>
    <cellStyle name="t_Manager_New Securitisation v3" xfId="2409"/>
    <cellStyle name="t_Manager_New Securitisation v3 2" xfId="2410"/>
    <cellStyle name="t_Manager_Required Loan" xfId="2411"/>
    <cellStyle name="t_Manager_Required Loan 2" xfId="2412"/>
    <cellStyle name="t_Manager_Target Loan" xfId="2413"/>
    <cellStyle name="t_Manager_Target Loan 2" xfId="2414"/>
    <cellStyle name="t_Sheet1" xfId="2415"/>
    <cellStyle name="t_Sheet1 2" xfId="2416"/>
    <cellStyle name="t_Sheet1_Annex X to Loan Agr." xfId="2417"/>
    <cellStyle name="t_Sheet1_Annex X to Loan Agr. 2" xfId="2418"/>
    <cellStyle name="t_Sheet1_BONDS" xfId="2419"/>
    <cellStyle name="t_Sheet1_BONDS 2" xfId="2420"/>
    <cellStyle name="t_Sheet1_Book8" xfId="2421"/>
    <cellStyle name="t_Sheet1_Book8 2" xfId="2422"/>
    <cellStyle name="t_Sheet1_Cashflows" xfId="2423"/>
    <cellStyle name="t_Sheet1_Cashflows 2" xfId="2424"/>
    <cellStyle name="t_Sheet1_Cashflows_1" xfId="2425"/>
    <cellStyle name="t_Sheet1_Cashflows_1 2" xfId="2426"/>
    <cellStyle name="t_Sheet1_Comparison" xfId="2427"/>
    <cellStyle name="t_Sheet1_Comparison 2" xfId="2428"/>
    <cellStyle name="t_Sheet1_Final Structure" xfId="2429"/>
    <cellStyle name="t_Sheet1_Final Structure 2" xfId="2430"/>
    <cellStyle name="t_Sheet1_Imser Expected Amortisation Schedules (OC)" xfId="2431"/>
    <cellStyle name="t_Sheet1_Imser Expected Amortisation Schedules (OC) 2" xfId="2432"/>
    <cellStyle name="t_Sheet1_Imser v41 (SECURITISATION)" xfId="2433"/>
    <cellStyle name="t_Sheet1_Imser v41 (SECURITISATION) 2" xfId="2434"/>
    <cellStyle name="t_Sheet1_Imser v41 (SECURITISATION) last" xfId="2435"/>
    <cellStyle name="t_Sheet1_Imser v41 (SECURITISATION) last 2" xfId="2436"/>
    <cellStyle name="t_Sheet1_Imser v42 (SECURITISATION) full" xfId="2437"/>
    <cellStyle name="t_Sheet1_Imser v42 (SECURITISATION) full 2" xfId="2438"/>
    <cellStyle name="t_Sheet1_Imser v42 (SECURITISATION) PRICING CA general 6@10tris" xfId="2439"/>
    <cellStyle name="t_Sheet1_Imser v42 (SECURITISATION) PRICING CA general 6@10tris 2" xfId="2440"/>
    <cellStyle name="t_Sheet1_Imser v48 (SECURITISATION) target Loan" xfId="2441"/>
    <cellStyle name="t_Sheet1_Imser v48 (SECURITISATION) target Loan 2" xfId="2442"/>
    <cellStyle name="t_Sheet1_Imser v50 (SECURITISATION) New Loan" xfId="2443"/>
    <cellStyle name="t_Sheet1_Imser v50 (SECURITISATION) New Loan 2" xfId="2444"/>
    <cellStyle name="t_Sheet1_Inflation" xfId="2445"/>
    <cellStyle name="t_Sheet1_Inflation 2" xfId="2446"/>
    <cellStyle name="t_Sheet1_LOAN" xfId="2447"/>
    <cellStyle name="t_Sheet1_LOAN 2" xfId="2448"/>
    <cellStyle name="t_Sheet1_New Securitisation v13" xfId="2449"/>
    <cellStyle name="t_Sheet1_New Securitisation v13 2" xfId="2450"/>
    <cellStyle name="t_Sheet1_New Securitisation v3" xfId="2451"/>
    <cellStyle name="t_Sheet1_New Securitisation v3 2" xfId="2452"/>
    <cellStyle name="t_Sheet1_Required Loan" xfId="2453"/>
    <cellStyle name="t_Sheet1_Required Loan 2" xfId="2454"/>
    <cellStyle name="t_Sheet1_Target Loan" xfId="2455"/>
    <cellStyle name="t_Sheet1_Target Loan 2" xfId="2456"/>
    <cellStyle name="t1" xfId="2457"/>
    <cellStyle name="Table" xfId="2458"/>
    <cellStyle name="Table Col Head" xfId="2459"/>
    <cellStyle name="Table Head" xfId="2460"/>
    <cellStyle name="Table Head Aligned" xfId="2461"/>
    <cellStyle name="Table Head Aligned 2" xfId="2462"/>
    <cellStyle name="Table Head Blue" xfId="2463"/>
    <cellStyle name="Table Head Green" xfId="2464"/>
    <cellStyle name="Table Head Green 2" xfId="2465"/>
    <cellStyle name="Table Head_Eurovinil Impairment 26 ott 06" xfId="2466"/>
    <cellStyle name="Table Source" xfId="2467"/>
    <cellStyle name="Table Sub Head" xfId="2468"/>
    <cellStyle name="Table Text" xfId="2469"/>
    <cellStyle name="Table Title" xfId="2470"/>
    <cellStyle name="Table Units" xfId="2471"/>
    <cellStyle name="TableColumnHeading" xfId="2472"/>
    <cellStyle name="TableSubTitleItalic" xfId="2473"/>
    <cellStyle name="TableText" xfId="2474"/>
    <cellStyle name="TableTitle" xfId="2475"/>
    <cellStyle name="Testo avviso" xfId="2476"/>
    <cellStyle name="Testo avviso 2" xfId="2477"/>
    <cellStyle name="Testo avviso 2 2" xfId="2478"/>
    <cellStyle name="Testo avviso 2 3" xfId="2479"/>
    <cellStyle name="Testo avviso 3" xfId="2480"/>
    <cellStyle name="Testo descrittivo" xfId="2481"/>
    <cellStyle name="Testo descrittivo 2" xfId="2482"/>
    <cellStyle name="Testo descrittivo 2 2" xfId="2483"/>
    <cellStyle name="Testo descrittivo 2 3" xfId="2484"/>
    <cellStyle name="Testo descrittivo 3" xfId="2485"/>
    <cellStyle name="Text 1" xfId="2486"/>
    <cellStyle name="Text 2" xfId="2487"/>
    <cellStyle name="Text 8" xfId="2488"/>
    <cellStyle name="Text Head 1" xfId="2489"/>
    <cellStyle name="Text Head 2" xfId="2490"/>
    <cellStyle name="Text Indent 1" xfId="2491"/>
    <cellStyle name="Text Indent 2" xfId="2492"/>
    <cellStyle name="Text Indent A" xfId="2493"/>
    <cellStyle name="Text Indent B" xfId="2494"/>
    <cellStyle name="Text Indent C" xfId="2495"/>
    <cellStyle name="TextNormal" xfId="2496"/>
    <cellStyle name="tg" xfId="2497"/>
    <cellStyle name="tg 2" xfId="2498"/>
    <cellStyle name="thenums" xfId="2499"/>
    <cellStyle name="thenums 2" xfId="2500"/>
    <cellStyle name="Thousands (0)" xfId="2501"/>
    <cellStyle name="Thousands (1)" xfId="2502"/>
    <cellStyle name="threedecplace" xfId="2503"/>
    <cellStyle name="ti" xfId="2504"/>
    <cellStyle name="ti 2" xfId="2505"/>
    <cellStyle name="time" xfId="2506"/>
    <cellStyle name="Times 10" xfId="2507"/>
    <cellStyle name="Times 12" xfId="2508"/>
    <cellStyle name="tit" xfId="2509"/>
    <cellStyle name="tit 2" xfId="2510"/>
    <cellStyle name="Title" xfId="2511"/>
    <cellStyle name="Title 2" xfId="2512"/>
    <cellStyle name="Title 2 2" xfId="2513"/>
    <cellStyle name="Title10" xfId="2514"/>
    <cellStyle name="Title2" xfId="2515"/>
    <cellStyle name="Title2 2" xfId="2516"/>
    <cellStyle name="Title8" xfId="2517"/>
    <cellStyle name="Title8Left" xfId="2518"/>
    <cellStyle name="TitleCenter" xfId="2519"/>
    <cellStyle name="TitleII" xfId="2520"/>
    <cellStyle name="TitleLeft" xfId="2521"/>
    <cellStyle name="Titoli" xfId="2522"/>
    <cellStyle name="Titolo" xfId="2523"/>
    <cellStyle name="Titolo 1" xfId="2524"/>
    <cellStyle name="Titolo 1 2" xfId="2525"/>
    <cellStyle name="Titolo 1 2 2" xfId="2526"/>
    <cellStyle name="Titolo 1 2 3" xfId="2527"/>
    <cellStyle name="Titolo 1 3" xfId="2528"/>
    <cellStyle name="Titolo 2" xfId="2529"/>
    <cellStyle name="Titolo 2 2" xfId="2530"/>
    <cellStyle name="Titolo 2 2 2" xfId="2531"/>
    <cellStyle name="Titolo 2 2 3" xfId="2532"/>
    <cellStyle name="Titolo 2 3" xfId="2533"/>
    <cellStyle name="Titolo 3" xfId="2534"/>
    <cellStyle name="Titolo 3 2" xfId="2535"/>
    <cellStyle name="Titolo 3 2 2" xfId="2536"/>
    <cellStyle name="Titolo 3 2 3" xfId="2537"/>
    <cellStyle name="Titolo 3 3" xfId="2538"/>
    <cellStyle name="Titolo 4" xfId="2539"/>
    <cellStyle name="Titolo 4 2" xfId="2540"/>
    <cellStyle name="Titolo 4 2 2" xfId="2541"/>
    <cellStyle name="Titolo 4 2 3" xfId="2542"/>
    <cellStyle name="Titolo 4 3" xfId="2543"/>
    <cellStyle name="Titolo 5" xfId="2544"/>
    <cellStyle name="Titolo 5 2" xfId="2545"/>
    <cellStyle name="Titolo 5 3" xfId="2546"/>
    <cellStyle name="Titolo 6" xfId="2547"/>
    <cellStyle name="Titre Goldman" xfId="2548"/>
    <cellStyle name="Titre Horizontal" xfId="2549"/>
    <cellStyle name="TOC 1" xfId="2550"/>
    <cellStyle name="TOC 2" xfId="2551"/>
    <cellStyle name="topline" xfId="2552"/>
    <cellStyle name="Total" xfId="2553"/>
    <cellStyle name="Total 2" xfId="2554"/>
    <cellStyle name="Total 2 2" xfId="2555"/>
    <cellStyle name="Total 3" xfId="2556"/>
    <cellStyle name="Totale" xfId="2557"/>
    <cellStyle name="Totale 2" xfId="2558"/>
    <cellStyle name="Totale 2 2" xfId="2559"/>
    <cellStyle name="Totale 2 3" xfId="2560"/>
    <cellStyle name="Totale 3" xfId="2561"/>
    <cellStyle name="TransVal" xfId="2562"/>
    <cellStyle name="tt" xfId="2563"/>
    <cellStyle name="Tusenskille [0]_Informe 1008" xfId="2564"/>
    <cellStyle name="Tusenskille_Informe 1008" xfId="2565"/>
    <cellStyle name="twodecplace" xfId="2566"/>
    <cellStyle name="u" xfId="2567"/>
    <cellStyle name="u_Annex X to Loan Agr." xfId="2568"/>
    <cellStyle name="u_BONDS" xfId="2569"/>
    <cellStyle name="u_Book8" xfId="2570"/>
    <cellStyle name="u_Cashflows" xfId="2571"/>
    <cellStyle name="u_Cashflows_1" xfId="2572"/>
    <cellStyle name="u_Comparison" xfId="2573"/>
    <cellStyle name="u_Final Structure" xfId="2574"/>
    <cellStyle name="u_Imser Expected Amortisation Schedules (OC)" xfId="2575"/>
    <cellStyle name="u_Imser v41 (SECURITISATION)" xfId="2576"/>
    <cellStyle name="u_Imser v41 (SECURITISATION) last" xfId="2577"/>
    <cellStyle name="u_Imser v42 (SECURITISATION) full" xfId="2578"/>
    <cellStyle name="u_Imser v42 (SECURITISATION) PRICING CA general 6@10tris" xfId="2579"/>
    <cellStyle name="u_Imser v48 (SECURITISATION) target Loan" xfId="2580"/>
    <cellStyle name="u_Imser v50 (SECURITISATION) New Loan" xfId="2581"/>
    <cellStyle name="u_Inflation" xfId="2582"/>
    <cellStyle name="u_LOAN" xfId="2583"/>
    <cellStyle name="u_Macros" xfId="2584"/>
    <cellStyle name="u_Macros (2)" xfId="2585"/>
    <cellStyle name="u_Manager (2)" xfId="2586"/>
    <cellStyle name="u_New Securitisation v13" xfId="2587"/>
    <cellStyle name="u_New Securitisation v3" xfId="2588"/>
    <cellStyle name="u_Required Loan" xfId="2589"/>
    <cellStyle name="u_Target Loan" xfId="2590"/>
    <cellStyle name="Uhrzeit" xfId="2591"/>
    <cellStyle name="UI Background" xfId="2592"/>
    <cellStyle name="UIScreenText" xfId="2593"/>
    <cellStyle name="undeci" xfId="2594"/>
    <cellStyle name="Underline 2" xfId="2595"/>
    <cellStyle name="Unit" xfId="2596"/>
    <cellStyle name="Update" xfId="2597"/>
    <cellStyle name="Upload Only" xfId="2598"/>
    <cellStyle name="User_Defined_A" xfId="2599"/>
    <cellStyle name="Valore non valido" xfId="2600"/>
    <cellStyle name="Valore non valido 2" xfId="2601"/>
    <cellStyle name="Valore non valido 2 2" xfId="2602"/>
    <cellStyle name="Valore non valido 2 3" xfId="2603"/>
    <cellStyle name="Valore non valido 3" xfId="2604"/>
    <cellStyle name="Valore valido" xfId="2605"/>
    <cellStyle name="Valore valido 2" xfId="2606"/>
    <cellStyle name="Valore valido 2 2" xfId="2607"/>
    <cellStyle name="Valore valido 2 3" xfId="2608"/>
    <cellStyle name="Valore valido 3" xfId="2609"/>
    <cellStyle name="Currency" xfId="2610"/>
    <cellStyle name="Valuta (0)]MAT DALMINE" xfId="2611"/>
    <cellStyle name="Valuta (0)^OdiV e MAT (2)" xfId="2612"/>
    <cellStyle name="Valuta (0)_ cellular Costs" xfId="2613"/>
    <cellStyle name="Currency [0]" xfId="2614"/>
    <cellStyle name="Valuta [0] 2" xfId="2615"/>
    <cellStyle name="Valuta [0] 2 2" xfId="2616"/>
    <cellStyle name="Valuta [0] 2 3" xfId="2617"/>
    <cellStyle name="Valuta [0] 3" xfId="2618"/>
    <cellStyle name="Valuta [0] 4" xfId="2619"/>
    <cellStyle name="Valuta 10" xfId="2620"/>
    <cellStyle name="Valuta 10 2" xfId="2621"/>
    <cellStyle name="Valuta 11" xfId="2622"/>
    <cellStyle name="Valuta 11 2" xfId="2623"/>
    <cellStyle name="Valuta 12" xfId="2624"/>
    <cellStyle name="Valuta 12 2" xfId="2625"/>
    <cellStyle name="Valuta 13" xfId="2626"/>
    <cellStyle name="Valuta 13 2" xfId="2627"/>
    <cellStyle name="Valuta 14" xfId="2628"/>
    <cellStyle name="Valuta 14 2" xfId="2629"/>
    <cellStyle name="Valuta 15" xfId="2630"/>
    <cellStyle name="Valuta 15 2" xfId="2631"/>
    <cellStyle name="Valuta 16" xfId="2632"/>
    <cellStyle name="Valuta 16 2" xfId="2633"/>
    <cellStyle name="Valuta 17" xfId="2634"/>
    <cellStyle name="Valuta 17 2" xfId="2635"/>
    <cellStyle name="Valuta 18" xfId="2636"/>
    <cellStyle name="Valuta 18 2" xfId="2637"/>
    <cellStyle name="Valuta 2" xfId="2638"/>
    <cellStyle name="Valuta 2 2" xfId="2639"/>
    <cellStyle name="Valuta 2 2 2" xfId="2640"/>
    <cellStyle name="Valuta 2 3" xfId="2641"/>
    <cellStyle name="Valuta 3" xfId="2642"/>
    <cellStyle name="Valuta 3 2" xfId="2643"/>
    <cellStyle name="Valuta 4" xfId="2644"/>
    <cellStyle name="Valuta 4 2" xfId="2645"/>
    <cellStyle name="Valuta 5" xfId="2646"/>
    <cellStyle name="Valuta 5 2" xfId="2647"/>
    <cellStyle name="Valuta 6" xfId="2648"/>
    <cellStyle name="Valuta 6 2" xfId="2649"/>
    <cellStyle name="Valuta 7" xfId="2650"/>
    <cellStyle name="Valuta 7 2" xfId="2651"/>
    <cellStyle name="Valuta 8" xfId="2652"/>
    <cellStyle name="Valuta 8 2" xfId="2653"/>
    <cellStyle name="Valuta 9" xfId="2654"/>
    <cellStyle name="Valuta 9 2" xfId="2655"/>
    <cellStyle name="Valuutta_120SuurimmanJoukossa" xfId="2656"/>
    <cellStyle name="Variables" xfId="2657"/>
    <cellStyle name="Ventas" xfId="2658"/>
    <cellStyle name="Ventas 2" xfId="2659"/>
    <cellStyle name="Vertical" xfId="2660"/>
    <cellStyle name="Virgola 2" xfId="2661"/>
    <cellStyle name="Virgola 3" xfId="2662"/>
    <cellStyle name="Virgola 4" xfId="2663"/>
    <cellStyle name="VO" xfId="2664"/>
    <cellStyle name="Währung [0]_2006" xfId="2665"/>
    <cellStyle name="Währung_2006" xfId="2666"/>
    <cellStyle name="Warning Text" xfId="2667"/>
    <cellStyle name="web_ row total" xfId="2668"/>
    <cellStyle name="WP" xfId="2669"/>
    <cellStyle name="x" xfId="2670"/>
    <cellStyle name="x Men" xfId="2671"/>
    <cellStyle name="x_Annex X to Loan Agr." xfId="2672"/>
    <cellStyle name="x_BONDS" xfId="2673"/>
    <cellStyle name="x_Book8" xfId="2674"/>
    <cellStyle name="x_Cashflows" xfId="2675"/>
    <cellStyle name="x_Comparison" xfId="2676"/>
    <cellStyle name="x_Imser Expected Amortisation Schedules (OC)" xfId="2677"/>
    <cellStyle name="x_Imser v41 (SECURITISATION)" xfId="2678"/>
    <cellStyle name="x_Imser v41 (SECURITISATION) last" xfId="2679"/>
    <cellStyle name="x_Imser v42 (SECURITISATION) full" xfId="2680"/>
    <cellStyle name="x_Imser v42 (SECURITISATION) PRICING CA general 6@10tris" xfId="2681"/>
    <cellStyle name="x_Imser v48 (SECURITISATION) target Loan" xfId="2682"/>
    <cellStyle name="x_Imser v50 (SECURITISATION) New Loan" xfId="2683"/>
    <cellStyle name="x_Inflation" xfId="2684"/>
    <cellStyle name="x_LOAN" xfId="2685"/>
    <cellStyle name="x_New Securitisation v13" xfId="2686"/>
    <cellStyle name="x_New Securitisation v3" xfId="2687"/>
    <cellStyle name="x_Required Loan" xfId="2688"/>
    <cellStyle name="x_Target Loan" xfId="2689"/>
    <cellStyle name="Year" xfId="2690"/>
    <cellStyle name="Yen" xfId="2691"/>
    <cellStyle name="yh" xfId="2692"/>
    <cellStyle name="yt" xfId="2693"/>
    <cellStyle name="z" xfId="2694"/>
    <cellStyle name="z_Cashflows" xfId="2695"/>
    <cellStyle name="z_Final Structure" xfId="2696"/>
    <cellStyle name="z_Imser Expected Amortisation Schedules (OC)" xfId="2697"/>
    <cellStyle name="콤마 [0]_10' 0.26D MS" xfId="2698"/>
    <cellStyle name="콤마_10' 0.26D MS" xfId="2699"/>
    <cellStyle name="통화 [0]_PLDT" xfId="2700"/>
    <cellStyle name="통화_PLDT" xfId="2701"/>
    <cellStyle name="표준_PLDT" xfId="2702"/>
    <cellStyle name="桁区切り [0.00]_Planilla Filiales-0103" xfId="2703"/>
    <cellStyle name="桁区切り_Planilla Filiales-0103" xfId="2704"/>
    <cellStyle name="標準_2002 03 to Ten.adm.1" xfId="27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externalLink" Target="externalLinks/externalLink16.xml" /><Relationship Id="rId29" Type="http://schemas.openxmlformats.org/officeDocument/2006/relationships/externalLink" Target="externalLinks/externalLink17.xml" /><Relationship Id="rId30" Type="http://schemas.openxmlformats.org/officeDocument/2006/relationships/externalLink" Target="externalLinks/externalLink18.xml" /><Relationship Id="rId31" Type="http://schemas.openxmlformats.org/officeDocument/2006/relationships/externalLink" Target="externalLinks/externalLink19.xml" /><Relationship Id="rId32" Type="http://schemas.openxmlformats.org/officeDocument/2006/relationships/externalLink" Target="externalLinks/externalLink20.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DatiCondivisi\C\D\A\Torresin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F:\MANIF\ManiCoop\ManiCoop%202009\Bilancio%202009\Bil%2031%2012%200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ANALISI%20FINANZIARIA"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CONTO%20ECONOMICO"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FOGLIO%20DI%20INPUT"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DatiCondivisi\C\D\@\Uc01\uc01\MODEL\MASTER\CFLOW.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DatiCondivisi\C\D\H\Controllo%20Gestione\Pianificazione%20finanziaria\CASH%20FLOW%20GRUPPO\CASH%20FLOW%20GRUPPO%20AGGIORNAMENTO.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GESTIONE%20ANTICIPI"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FNM1201_FINAM_Affinamento%20Business%20Plan\FNM1201_Lavorazione\FINAM\Business%20Plan%20Il%20Manifesto%2016%2010.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F:\MANIF\ManiCoop\ManiCoop%202009\PI%202009%20DEF.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REUMIL01\mgreco\RISNA\Old\01.11.21%20Property%20valu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DatiCondivisi\C\D\R\Reportistica%20Diveroli%201927\Documenti%20amm%20e%20fin%20per%20report\2011\Febbraio\IRR%20MODEL\Irr%20model\IRR%20Model%20ETTORE%20II%20-%20February'1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F:\CESARE\MANIF\ManiCoop\ManiCoop%202010\Caled%20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F:\MANIF\trim%2030%2006%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Srv01\dati\Progetti%20chiusi%20(gia%20back-uppati)\Sanit&#224;\20010315FLOW.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F:\CESARE\MANIF\ManiCoop\ManiCoop%202010\zzz%20da%20fare%20Piano%202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REUMIL01\mgreco\RISNA\Velasca%20Property%20valuat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daniele\CAP1201_Lavorazione\Srv01\dati\Progetti%20chiusi%20(gia%20back-uppati)\Sanit&#224;\20010315FLOW.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Users\francescodepaolis\Library\Mail%20Downloads\Srv01\dati\Business\CLIENTI\SNT000_SANITA'%20-%20Vecchi%20lavori\Ciarrapico\20010315FLOW.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edrmprsh01\Sistemi%20Formativi\Users\francescodepaolis\Desktop\New%20Energy%20Group\192.168.0.67\FNM1201_FINAM_Affinamento%20Business%20Plan\FNM1201_Lavorazione\FINAM\Piano%2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PI di Lavorazioni"/>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aldi"/>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ALISI FINANZIARI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O ECONOMICO"/>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OGLIO DI INPUT"/>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B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ERIODI"/>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ESTIONE ANTICIPI"/>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ieg-fnsi"/>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d"/>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p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quity"/>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im 20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d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r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lobal assump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E"/>
      <sheetName val="ON EXCONSOC"/>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ON EXCONSOC"/>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ip. giornalisti"/>
      <sheetName val="utilità"/>
      <sheetName val="calendari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8"/>
  <sheetViews>
    <sheetView zoomScalePageLayoutView="0" workbookViewId="0" topLeftCell="A1">
      <selection activeCell="I2" sqref="I2"/>
    </sheetView>
  </sheetViews>
  <sheetFormatPr defaultColWidth="9.140625" defaultRowHeight="15"/>
  <cols>
    <col min="1" max="1" width="9.140625" style="34" customWidth="1"/>
    <col min="2" max="2" width="98.7109375" style="34" bestFit="1" customWidth="1"/>
    <col min="3" max="3" width="6.57421875" style="34" customWidth="1"/>
    <col min="4" max="16384" width="9.140625" style="34" customWidth="1"/>
  </cols>
  <sheetData>
    <row r="1" spans="1:4" ht="15">
      <c r="A1" s="129"/>
      <c r="B1" s="130" t="s">
        <v>0</v>
      </c>
      <c r="C1" s="131"/>
      <c r="D1" s="36"/>
    </row>
    <row r="2" spans="1:4" ht="165">
      <c r="A2" s="113" t="s">
        <v>1</v>
      </c>
      <c r="B2" s="258" t="s">
        <v>198</v>
      </c>
      <c r="C2" s="115"/>
      <c r="D2" s="36"/>
    </row>
    <row r="3" spans="1:4" ht="15">
      <c r="A3" s="262" t="s">
        <v>2</v>
      </c>
      <c r="B3" s="117" t="s">
        <v>15</v>
      </c>
      <c r="C3" s="118"/>
      <c r="D3" s="36"/>
    </row>
    <row r="4" spans="1:14" ht="15">
      <c r="A4" s="260"/>
      <c r="B4" s="109" t="s">
        <v>16</v>
      </c>
      <c r="C4" s="119"/>
      <c r="D4" s="116"/>
      <c r="E4" s="110"/>
      <c r="F4" s="110"/>
      <c r="G4" s="110"/>
      <c r="H4" s="110"/>
      <c r="I4" s="110"/>
      <c r="J4" s="110"/>
      <c r="K4" s="110"/>
      <c r="L4" s="110"/>
      <c r="M4" s="110"/>
      <c r="N4" s="110"/>
    </row>
    <row r="5" spans="1:14" ht="3.75" customHeight="1">
      <c r="A5" s="260"/>
      <c r="B5" s="109"/>
      <c r="C5" s="120"/>
      <c r="D5" s="116"/>
      <c r="E5" s="110"/>
      <c r="F5" s="110"/>
      <c r="G5" s="110"/>
      <c r="H5" s="110"/>
      <c r="I5" s="110"/>
      <c r="J5" s="110"/>
      <c r="K5" s="110"/>
      <c r="L5" s="110"/>
      <c r="M5" s="110"/>
      <c r="N5" s="110"/>
    </row>
    <row r="6" spans="1:14" ht="15">
      <c r="A6" s="260"/>
      <c r="B6" s="109" t="s">
        <v>135</v>
      </c>
      <c r="C6" s="121"/>
      <c r="D6" s="116"/>
      <c r="E6" s="110"/>
      <c r="F6" s="110"/>
      <c r="G6" s="110"/>
      <c r="H6" s="110"/>
      <c r="I6" s="110"/>
      <c r="J6" s="110"/>
      <c r="K6" s="110"/>
      <c r="L6" s="110"/>
      <c r="M6" s="110"/>
      <c r="N6" s="110"/>
    </row>
    <row r="7" spans="1:14" ht="3.75" customHeight="1">
      <c r="A7" s="260"/>
      <c r="B7" s="109"/>
      <c r="C7" s="120"/>
      <c r="D7" s="116"/>
      <c r="E7" s="110"/>
      <c r="F7" s="110"/>
      <c r="G7" s="110"/>
      <c r="H7" s="110"/>
      <c r="I7" s="110"/>
      <c r="J7" s="110"/>
      <c r="K7" s="110"/>
      <c r="L7" s="110"/>
      <c r="M7" s="110"/>
      <c r="N7" s="110"/>
    </row>
    <row r="8" spans="1:14" ht="15">
      <c r="A8" s="261"/>
      <c r="B8" s="122" t="s">
        <v>136</v>
      </c>
      <c r="C8" s="123"/>
      <c r="D8" s="116"/>
      <c r="E8" s="110"/>
      <c r="F8" s="110"/>
      <c r="G8" s="110"/>
      <c r="H8" s="110"/>
      <c r="I8" s="110"/>
      <c r="J8" s="110"/>
      <c r="K8" s="110"/>
      <c r="L8" s="110"/>
      <c r="M8" s="110"/>
      <c r="N8" s="110"/>
    </row>
    <row r="9" spans="1:4" ht="15">
      <c r="A9" s="113" t="s">
        <v>3</v>
      </c>
      <c r="B9" s="114" t="s">
        <v>4</v>
      </c>
      <c r="C9" s="115"/>
      <c r="D9" s="36"/>
    </row>
    <row r="10" spans="1:4" ht="15">
      <c r="A10" s="259" t="s">
        <v>5</v>
      </c>
      <c r="B10" s="112" t="s">
        <v>6</v>
      </c>
      <c r="C10" s="128"/>
      <c r="D10" s="36"/>
    </row>
    <row r="11" spans="1:4" ht="60">
      <c r="A11" s="260"/>
      <c r="B11" s="111" t="s">
        <v>7</v>
      </c>
      <c r="C11" s="124"/>
      <c r="D11" s="36"/>
    </row>
    <row r="12" spans="1:4" ht="60">
      <c r="A12" s="260"/>
      <c r="B12" s="111" t="s">
        <v>8</v>
      </c>
      <c r="C12" s="124"/>
      <c r="D12" s="36"/>
    </row>
    <row r="13" spans="1:4" ht="15">
      <c r="A13" s="260"/>
      <c r="B13" s="111" t="s">
        <v>9</v>
      </c>
      <c r="C13" s="124"/>
      <c r="D13" s="36"/>
    </row>
    <row r="14" spans="1:4" ht="30">
      <c r="A14" s="260"/>
      <c r="B14" s="111" t="s">
        <v>10</v>
      </c>
      <c r="C14" s="124"/>
      <c r="D14" s="36"/>
    </row>
    <row r="15" spans="1:4" ht="45">
      <c r="A15" s="260"/>
      <c r="B15" s="111" t="s">
        <v>11</v>
      </c>
      <c r="C15" s="124"/>
      <c r="D15" s="36"/>
    </row>
    <row r="16" spans="1:4" ht="30">
      <c r="A16" s="260"/>
      <c r="B16" s="111" t="s">
        <v>12</v>
      </c>
      <c r="C16" s="124"/>
      <c r="D16" s="36"/>
    </row>
    <row r="17" spans="1:4" ht="45">
      <c r="A17" s="260"/>
      <c r="B17" s="111" t="s">
        <v>13</v>
      </c>
      <c r="C17" s="124"/>
      <c r="D17" s="36"/>
    </row>
    <row r="18" spans="1:4" ht="45">
      <c r="A18" s="261"/>
      <c r="B18" s="125" t="s">
        <v>14</v>
      </c>
      <c r="C18" s="126"/>
      <c r="D18" s="36"/>
    </row>
  </sheetData>
  <sheetProtection/>
  <mergeCells count="2">
    <mergeCell ref="A10:A18"/>
    <mergeCell ref="A3:A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A1:O31"/>
  <sheetViews>
    <sheetView zoomScalePageLayoutView="0" workbookViewId="0" topLeftCell="A1">
      <selection activeCell="N15" sqref="N15"/>
    </sheetView>
  </sheetViews>
  <sheetFormatPr defaultColWidth="9.140625" defaultRowHeight="15"/>
  <cols>
    <col min="1" max="1" width="9.7109375" style="1" bestFit="1" customWidth="1"/>
    <col min="2" max="2" width="9.140625" style="1" customWidth="1"/>
    <col min="3" max="3" width="10.00390625" style="1" customWidth="1"/>
    <col min="4" max="6" width="9.140625" style="1" customWidth="1"/>
    <col min="7" max="7" width="26.421875" style="1" bestFit="1" customWidth="1"/>
    <col min="8" max="8" width="10.00390625" style="1" customWidth="1"/>
    <col min="9" max="10" width="9.140625" style="1" customWidth="1"/>
    <col min="11" max="13" width="8.57421875" style="1" customWidth="1"/>
    <col min="14" max="14" width="14.140625" style="1" customWidth="1"/>
    <col min="15" max="27" width="8.57421875" style="1" customWidth="1"/>
    <col min="28" max="16384" width="9.140625" style="1" customWidth="1"/>
  </cols>
  <sheetData>
    <row r="1" spans="1:15" ht="15">
      <c r="A1" s="33" t="s">
        <v>140</v>
      </c>
      <c r="B1" s="34"/>
      <c r="C1" s="34"/>
      <c r="D1" s="34"/>
      <c r="E1" s="34"/>
      <c r="F1" s="34"/>
      <c r="G1" s="34"/>
      <c r="H1" s="34"/>
      <c r="I1" s="34"/>
      <c r="J1" s="34"/>
      <c r="K1" s="34"/>
      <c r="L1" s="34"/>
      <c r="M1" s="34"/>
      <c r="N1" s="34"/>
      <c r="O1" s="34"/>
    </row>
    <row r="2" spans="1:15" ht="36" customHeight="1">
      <c r="A2" s="37" t="s">
        <v>133</v>
      </c>
      <c r="B2" s="42" t="s">
        <v>134</v>
      </c>
      <c r="C2" s="44" t="s">
        <v>96</v>
      </c>
      <c r="D2" s="44" t="s">
        <v>97</v>
      </c>
      <c r="E2" s="265" t="s">
        <v>100</v>
      </c>
      <c r="F2" s="265"/>
      <c r="G2" s="265" t="s">
        <v>137</v>
      </c>
      <c r="H2" s="265"/>
      <c r="I2" s="34"/>
      <c r="J2" s="34"/>
      <c r="K2" s="34"/>
      <c r="L2" s="34"/>
      <c r="M2" s="34"/>
      <c r="N2" s="34"/>
      <c r="O2" s="34"/>
    </row>
    <row r="3" spans="1:15" ht="15">
      <c r="A3" s="39">
        <v>0.04</v>
      </c>
      <c r="B3" s="43">
        <v>0</v>
      </c>
      <c r="C3" s="43">
        <v>0.0001</v>
      </c>
      <c r="D3" s="46">
        <v>0.035</v>
      </c>
      <c r="E3" s="43" t="s">
        <v>102</v>
      </c>
      <c r="F3" s="43">
        <v>52000</v>
      </c>
      <c r="G3" s="49" t="s">
        <v>138</v>
      </c>
      <c r="H3" s="50"/>
      <c r="I3" s="36"/>
      <c r="J3" s="34"/>
      <c r="K3" s="34"/>
      <c r="L3" s="34"/>
      <c r="M3" s="34"/>
      <c r="N3" s="34"/>
      <c r="O3" s="34"/>
    </row>
    <row r="4" spans="1:15" ht="15" customHeight="1">
      <c r="A4" s="39">
        <v>0.1</v>
      </c>
      <c r="B4" s="43">
        <v>30</v>
      </c>
      <c r="C4" s="45"/>
      <c r="D4" s="40"/>
      <c r="E4" s="43" t="s">
        <v>103</v>
      </c>
      <c r="F4" s="43">
        <v>32000</v>
      </c>
      <c r="G4" s="43" t="s">
        <v>114</v>
      </c>
      <c r="H4" s="50">
        <v>0.2</v>
      </c>
      <c r="I4" s="36"/>
      <c r="J4" s="34"/>
      <c r="K4" s="34"/>
      <c r="L4" s="34"/>
      <c r="M4" s="34"/>
      <c r="N4" s="34"/>
      <c r="O4" s="34"/>
    </row>
    <row r="5" spans="1:15" ht="15">
      <c r="A5" s="39">
        <v>0.22</v>
      </c>
      <c r="B5" s="43">
        <v>60</v>
      </c>
      <c r="C5" s="36"/>
      <c r="D5" s="41"/>
      <c r="E5" s="43" t="s">
        <v>104</v>
      </c>
      <c r="F5" s="43">
        <v>26000</v>
      </c>
      <c r="G5" s="43" t="s">
        <v>115</v>
      </c>
      <c r="H5" s="50">
        <v>0.2</v>
      </c>
      <c r="I5" s="36"/>
      <c r="J5" s="34"/>
      <c r="K5" s="34"/>
      <c r="L5" s="34"/>
      <c r="M5" s="34"/>
      <c r="N5" s="34"/>
      <c r="O5" s="34"/>
    </row>
    <row r="6" spans="1:15" ht="15">
      <c r="A6" s="40"/>
      <c r="B6" s="43">
        <v>90</v>
      </c>
      <c r="C6" s="36"/>
      <c r="D6" s="34"/>
      <c r="E6" s="38"/>
      <c r="F6" s="40"/>
      <c r="G6" s="43" t="s">
        <v>116</v>
      </c>
      <c r="H6" s="50">
        <v>0.2</v>
      </c>
      <c r="I6" s="36"/>
      <c r="J6" s="34"/>
      <c r="K6" s="34"/>
      <c r="L6" s="34"/>
      <c r="M6" s="34"/>
      <c r="N6" s="34"/>
      <c r="O6" s="34"/>
    </row>
    <row r="7" spans="1:15" ht="15">
      <c r="A7" s="41"/>
      <c r="B7" s="43">
        <v>120</v>
      </c>
      <c r="C7" s="36"/>
      <c r="D7" s="34"/>
      <c r="E7" s="34"/>
      <c r="F7" s="41"/>
      <c r="G7" s="43" t="s">
        <v>117</v>
      </c>
      <c r="H7" s="50">
        <v>0.33</v>
      </c>
      <c r="I7" s="36"/>
      <c r="J7" s="34"/>
      <c r="K7" s="34"/>
      <c r="L7" s="34"/>
      <c r="M7" s="34"/>
      <c r="N7" s="34"/>
      <c r="O7" s="34"/>
    </row>
    <row r="8" spans="1:15" ht="15">
      <c r="A8" s="41"/>
      <c r="B8" s="43">
        <v>150</v>
      </c>
      <c r="C8" s="36"/>
      <c r="D8" s="34"/>
      <c r="E8" s="34"/>
      <c r="F8" s="41"/>
      <c r="G8" s="43" t="s">
        <v>118</v>
      </c>
      <c r="H8" s="50">
        <v>0.2</v>
      </c>
      <c r="I8" s="36"/>
      <c r="J8" s="34"/>
      <c r="K8" s="34"/>
      <c r="L8" s="34"/>
      <c r="M8" s="34"/>
      <c r="N8" s="34"/>
      <c r="O8" s="34"/>
    </row>
    <row r="9" spans="1:15" ht="15">
      <c r="A9" s="41"/>
      <c r="B9" s="43">
        <v>180</v>
      </c>
      <c r="C9" s="36"/>
      <c r="D9" s="34"/>
      <c r="E9" s="34"/>
      <c r="F9" s="41"/>
      <c r="G9" s="43" t="s">
        <v>105</v>
      </c>
      <c r="H9" s="50">
        <v>0.2</v>
      </c>
      <c r="I9" s="36"/>
      <c r="J9" s="34"/>
      <c r="K9" s="34"/>
      <c r="L9" s="34"/>
      <c r="M9" s="34"/>
      <c r="N9" s="34"/>
      <c r="O9" s="34"/>
    </row>
    <row r="10" spans="1:15" ht="15">
      <c r="A10" s="41"/>
      <c r="B10" s="43">
        <v>240</v>
      </c>
      <c r="C10" s="36"/>
      <c r="D10" s="34"/>
      <c r="E10" s="34"/>
      <c r="F10" s="41"/>
      <c r="G10" s="49" t="s">
        <v>139</v>
      </c>
      <c r="H10" s="43"/>
      <c r="I10" s="36"/>
      <c r="J10" s="34"/>
      <c r="K10" s="34"/>
      <c r="L10" s="34"/>
      <c r="M10" s="34"/>
      <c r="N10" s="34"/>
      <c r="O10" s="34"/>
    </row>
    <row r="11" spans="1:15" ht="15">
      <c r="A11" s="41"/>
      <c r="B11" s="43">
        <v>360</v>
      </c>
      <c r="C11" s="36"/>
      <c r="D11" s="34"/>
      <c r="E11" s="34"/>
      <c r="F11" s="41"/>
      <c r="G11" s="43" t="s">
        <v>120</v>
      </c>
      <c r="H11" s="50">
        <v>0.12</v>
      </c>
      <c r="I11" s="36"/>
      <c r="J11" s="34"/>
      <c r="K11" s="34"/>
      <c r="L11" s="34"/>
      <c r="M11" s="34"/>
      <c r="N11" s="34"/>
      <c r="O11" s="34"/>
    </row>
    <row r="12" spans="1:15" ht="15">
      <c r="A12" s="41"/>
      <c r="B12" s="43">
        <v>365</v>
      </c>
      <c r="C12" s="36"/>
      <c r="D12" s="34"/>
      <c r="E12" s="34"/>
      <c r="F12" s="41"/>
      <c r="G12" s="43" t="s">
        <v>121</v>
      </c>
      <c r="H12" s="50">
        <v>0.15</v>
      </c>
      <c r="I12" s="36"/>
      <c r="J12" s="34"/>
      <c r="K12" s="34"/>
      <c r="L12" s="34"/>
      <c r="M12" s="34"/>
      <c r="N12" s="34"/>
      <c r="O12" s="34"/>
    </row>
    <row r="13" spans="1:15" ht="15">
      <c r="A13" s="34"/>
      <c r="B13" s="38"/>
      <c r="C13" s="34"/>
      <c r="D13" s="34"/>
      <c r="E13" s="34"/>
      <c r="F13" s="41"/>
      <c r="G13" s="43" t="s">
        <v>122</v>
      </c>
      <c r="H13" s="50">
        <v>0.15</v>
      </c>
      <c r="I13" s="36"/>
      <c r="J13" s="34"/>
      <c r="K13" s="34"/>
      <c r="L13" s="34"/>
      <c r="M13" s="34"/>
      <c r="N13" s="34"/>
      <c r="O13" s="34"/>
    </row>
    <row r="14" spans="1:15" ht="15">
      <c r="A14" s="34"/>
      <c r="B14" s="34"/>
      <c r="C14" s="34"/>
      <c r="D14" s="34"/>
      <c r="E14" s="34"/>
      <c r="F14" s="34"/>
      <c r="G14" s="38"/>
      <c r="H14" s="38"/>
      <c r="I14" s="34"/>
      <c r="J14" s="34"/>
      <c r="K14" s="34"/>
      <c r="L14" s="34"/>
      <c r="M14" s="34"/>
      <c r="N14" s="34"/>
      <c r="O14" s="34"/>
    </row>
    <row r="15" spans="1:15" ht="15">
      <c r="A15" s="47"/>
      <c r="B15" s="47"/>
      <c r="C15" s="47"/>
      <c r="D15" s="47"/>
      <c r="E15" s="47"/>
      <c r="F15" s="47"/>
      <c r="G15" s="47"/>
      <c r="H15" s="47"/>
      <c r="I15" s="34"/>
      <c r="J15" s="34"/>
      <c r="K15" s="34"/>
      <c r="L15" s="34"/>
      <c r="M15" s="34"/>
      <c r="N15" s="34"/>
      <c r="O15" s="34"/>
    </row>
    <row r="16" spans="1:15" ht="15">
      <c r="A16" s="52"/>
      <c r="B16" s="53" t="s">
        <v>16</v>
      </c>
      <c r="C16" s="43"/>
      <c r="D16" s="43"/>
      <c r="E16" s="43"/>
      <c r="F16" s="43"/>
      <c r="G16" s="43"/>
      <c r="H16" s="43"/>
      <c r="I16" s="36"/>
      <c r="J16" s="34"/>
      <c r="K16" s="34"/>
      <c r="L16" s="34"/>
      <c r="M16" s="34"/>
      <c r="N16" s="34"/>
      <c r="O16" s="34"/>
    </row>
    <row r="17" spans="1:15" ht="15">
      <c r="A17" s="54"/>
      <c r="B17" s="55"/>
      <c r="C17" s="56"/>
      <c r="D17" s="56"/>
      <c r="E17" s="56"/>
      <c r="F17" s="56"/>
      <c r="G17" s="56"/>
      <c r="H17" s="56"/>
      <c r="I17" s="34"/>
      <c r="J17" s="34"/>
      <c r="K17" s="34"/>
      <c r="L17" s="34"/>
      <c r="M17" s="34"/>
      <c r="N17" s="34"/>
      <c r="O17" s="34"/>
    </row>
    <row r="18" spans="1:15" ht="15">
      <c r="A18" s="57"/>
      <c r="B18" s="53" t="s">
        <v>135</v>
      </c>
      <c r="C18" s="43"/>
      <c r="D18" s="43"/>
      <c r="E18" s="43"/>
      <c r="F18" s="43"/>
      <c r="G18" s="43"/>
      <c r="H18" s="43"/>
      <c r="I18" s="36"/>
      <c r="J18" s="34"/>
      <c r="K18" s="34"/>
      <c r="L18" s="34"/>
      <c r="M18" s="34"/>
      <c r="N18" s="34"/>
      <c r="O18" s="34"/>
    </row>
    <row r="19" spans="1:15" ht="15">
      <c r="A19" s="54"/>
      <c r="B19" s="55"/>
      <c r="C19" s="56"/>
      <c r="D19" s="56"/>
      <c r="E19" s="56"/>
      <c r="F19" s="56"/>
      <c r="G19" s="56"/>
      <c r="H19" s="56"/>
      <c r="I19" s="47"/>
      <c r="J19" s="47"/>
      <c r="K19" s="34"/>
      <c r="L19" s="34"/>
      <c r="M19" s="34"/>
      <c r="N19" s="34"/>
      <c r="O19" s="34"/>
    </row>
    <row r="20" spans="1:15" ht="15">
      <c r="A20" s="58"/>
      <c r="B20" s="53" t="s">
        <v>136</v>
      </c>
      <c r="C20" s="43"/>
      <c r="D20" s="43"/>
      <c r="E20" s="43"/>
      <c r="F20" s="43"/>
      <c r="G20" s="43"/>
      <c r="H20" s="43"/>
      <c r="I20" s="43"/>
      <c r="J20" s="43"/>
      <c r="K20" s="36"/>
      <c r="L20" s="34"/>
      <c r="M20" s="34"/>
      <c r="N20" s="34"/>
      <c r="O20" s="34"/>
    </row>
    <row r="21" spans="1:15" ht="15">
      <c r="A21" s="38"/>
      <c r="B21" s="38"/>
      <c r="C21" s="38"/>
      <c r="D21" s="38"/>
      <c r="E21" s="38"/>
      <c r="F21" s="38"/>
      <c r="G21" s="38"/>
      <c r="H21" s="38"/>
      <c r="I21" s="38"/>
      <c r="J21" s="38"/>
      <c r="K21" s="34"/>
      <c r="L21" s="34"/>
      <c r="M21" s="34"/>
      <c r="N21" s="34"/>
      <c r="O21" s="34"/>
    </row>
    <row r="22" spans="1:15" ht="15">
      <c r="A22" s="47"/>
      <c r="B22" s="47"/>
      <c r="C22" s="47"/>
      <c r="D22" s="47"/>
      <c r="E22" s="47"/>
      <c r="F22" s="47"/>
      <c r="G22" s="47"/>
      <c r="H22" s="47"/>
      <c r="I22" s="47"/>
      <c r="J22" s="47"/>
      <c r="K22" s="47"/>
      <c r="L22" s="47"/>
      <c r="M22" s="47"/>
      <c r="N22" s="47"/>
      <c r="O22" s="34"/>
    </row>
    <row r="23" spans="1:15" ht="15">
      <c r="A23" s="263" t="s">
        <v>29</v>
      </c>
      <c r="B23" s="263"/>
      <c r="C23" s="263"/>
      <c r="D23" s="263"/>
      <c r="E23" s="51" t="s">
        <v>141</v>
      </c>
      <c r="F23" s="43"/>
      <c r="G23" s="43"/>
      <c r="H23" s="43"/>
      <c r="I23" s="43"/>
      <c r="J23" s="43"/>
      <c r="K23" s="43"/>
      <c r="L23" s="43"/>
      <c r="M23" s="43"/>
      <c r="N23" s="43"/>
      <c r="O23" s="36"/>
    </row>
    <row r="24" spans="1:15" ht="123" customHeight="1">
      <c r="A24" s="263" t="s">
        <v>142</v>
      </c>
      <c r="B24" s="263"/>
      <c r="C24" s="263"/>
      <c r="D24" s="263"/>
      <c r="E24" s="264" t="s">
        <v>143</v>
      </c>
      <c r="F24" s="264"/>
      <c r="G24" s="264"/>
      <c r="H24" s="264"/>
      <c r="I24" s="264"/>
      <c r="J24" s="264"/>
      <c r="K24" s="264"/>
      <c r="L24" s="264"/>
      <c r="M24" s="264"/>
      <c r="N24" s="264"/>
      <c r="O24" s="36"/>
    </row>
    <row r="25" spans="1:15" ht="15">
      <c r="A25" s="38"/>
      <c r="B25" s="38"/>
      <c r="C25" s="38"/>
      <c r="D25" s="48"/>
      <c r="E25" s="38"/>
      <c r="F25" s="38"/>
      <c r="G25" s="38"/>
      <c r="H25" s="38"/>
      <c r="I25" s="38"/>
      <c r="J25" s="38"/>
      <c r="K25" s="38"/>
      <c r="L25" s="38"/>
      <c r="M25" s="38"/>
      <c r="N25" s="38"/>
      <c r="O25" s="34"/>
    </row>
    <row r="26" spans="1:15" ht="15">
      <c r="A26" s="34"/>
      <c r="B26" s="34"/>
      <c r="C26" s="34"/>
      <c r="D26" s="35"/>
      <c r="E26" s="34"/>
      <c r="F26" s="34"/>
      <c r="G26" s="34"/>
      <c r="H26" s="34"/>
      <c r="I26" s="34"/>
      <c r="J26" s="34"/>
      <c r="K26" s="34"/>
      <c r="L26" s="34"/>
      <c r="M26" s="34"/>
      <c r="N26" s="34"/>
      <c r="O26" s="34"/>
    </row>
    <row r="27" spans="1:15" ht="15">
      <c r="A27" s="34"/>
      <c r="B27" s="34"/>
      <c r="C27" s="34"/>
      <c r="D27" s="35"/>
      <c r="E27" s="34"/>
      <c r="F27" s="34"/>
      <c r="G27" s="34"/>
      <c r="H27" s="34"/>
      <c r="I27" s="34"/>
      <c r="J27" s="34"/>
      <c r="K27" s="34"/>
      <c r="L27" s="34"/>
      <c r="M27" s="34"/>
      <c r="N27" s="34"/>
      <c r="O27" s="34"/>
    </row>
    <row r="28" ht="15">
      <c r="D28" s="32"/>
    </row>
    <row r="29" ht="15">
      <c r="D29" s="32"/>
    </row>
    <row r="30" ht="15">
      <c r="D30" s="32"/>
    </row>
    <row r="31" ht="15">
      <c r="D31" s="32"/>
    </row>
  </sheetData>
  <sheetProtection/>
  <mergeCells count="5">
    <mergeCell ref="A23:D23"/>
    <mergeCell ref="A24:D24"/>
    <mergeCell ref="E24:N24"/>
    <mergeCell ref="E2:F2"/>
    <mergeCell ref="G2:H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7"/>
  <sheetViews>
    <sheetView zoomScalePageLayoutView="0" workbookViewId="0" topLeftCell="A1">
      <selection activeCell="B17" sqref="B17"/>
    </sheetView>
  </sheetViews>
  <sheetFormatPr defaultColWidth="9.140625" defaultRowHeight="15" outlineLevelRow="1"/>
  <cols>
    <col min="1" max="1" width="41.8515625" style="36" customWidth="1"/>
    <col min="2" max="16384" width="9.140625" style="34" customWidth="1"/>
  </cols>
  <sheetData>
    <row r="1" spans="1:7" ht="15">
      <c r="A1" s="135" t="s">
        <v>17</v>
      </c>
      <c r="B1" s="137" t="s">
        <v>18</v>
      </c>
      <c r="C1" s="137" t="s">
        <v>19</v>
      </c>
      <c r="D1" s="137" t="s">
        <v>20</v>
      </c>
      <c r="E1" s="137" t="s">
        <v>21</v>
      </c>
      <c r="F1" s="137" t="s">
        <v>22</v>
      </c>
      <c r="G1" s="36"/>
    </row>
    <row r="2" spans="1:7" ht="15">
      <c r="A2" s="170" t="s">
        <v>23</v>
      </c>
      <c r="B2" s="171"/>
      <c r="C2" s="171"/>
      <c r="D2" s="171"/>
      <c r="E2" s="171"/>
      <c r="F2" s="171"/>
      <c r="G2" s="36"/>
    </row>
    <row r="3" spans="1:7" ht="15">
      <c r="A3" s="172" t="str">
        <f>+'4. Ricavi'!B3</f>
        <v>Prodotto/servizio 1</v>
      </c>
      <c r="B3" s="173">
        <f>+'4. Ricavi'!C3</f>
        <v>0</v>
      </c>
      <c r="C3" s="173">
        <f>+'4. Ricavi'!D3</f>
        <v>0</v>
      </c>
      <c r="D3" s="173">
        <f>+'4. Ricavi'!E3</f>
        <v>0</v>
      </c>
      <c r="E3" s="173">
        <f>+'4. Ricavi'!F3</f>
        <v>0</v>
      </c>
      <c r="F3" s="173">
        <f>+'4. Ricavi'!G3</f>
        <v>0</v>
      </c>
      <c r="G3" s="36"/>
    </row>
    <row r="4" spans="1:7" ht="15">
      <c r="A4" s="172" t="str">
        <f>+'4. Ricavi'!B4</f>
        <v>Prodotto/servizio 2</v>
      </c>
      <c r="B4" s="173">
        <f>+'4. Ricavi'!C4</f>
        <v>0</v>
      </c>
      <c r="C4" s="173">
        <f>+'4. Ricavi'!D4</f>
        <v>0</v>
      </c>
      <c r="D4" s="173">
        <f>+'4. Ricavi'!E4</f>
        <v>0</v>
      </c>
      <c r="E4" s="173">
        <f>+'4. Ricavi'!F4</f>
        <v>0</v>
      </c>
      <c r="F4" s="173">
        <f>+'4. Ricavi'!G4</f>
        <v>0</v>
      </c>
      <c r="G4" s="36"/>
    </row>
    <row r="5" spans="1:7" ht="15">
      <c r="A5" s="172" t="str">
        <f>+'4. Ricavi'!B5</f>
        <v>Prodotto/servizio 3</v>
      </c>
      <c r="B5" s="173">
        <f>+'4. Ricavi'!C5</f>
        <v>0</v>
      </c>
      <c r="C5" s="173">
        <f>+'4. Ricavi'!D5</f>
        <v>0</v>
      </c>
      <c r="D5" s="173">
        <f>+'4. Ricavi'!E5</f>
        <v>0</v>
      </c>
      <c r="E5" s="173">
        <f>+'4. Ricavi'!F5</f>
        <v>0</v>
      </c>
      <c r="F5" s="173">
        <f>+'4. Ricavi'!G5</f>
        <v>0</v>
      </c>
      <c r="G5" s="36"/>
    </row>
    <row r="6" spans="1:7" ht="15">
      <c r="A6" s="170" t="s">
        <v>24</v>
      </c>
      <c r="B6" s="174">
        <f>+B5+B4+B3</f>
        <v>0</v>
      </c>
      <c r="C6" s="174">
        <f>+C5+C4+C3</f>
        <v>0</v>
      </c>
      <c r="D6" s="174">
        <f>+D5+D4+D3</f>
        <v>0</v>
      </c>
      <c r="E6" s="174">
        <f>+E5+E4+E3</f>
        <v>0</v>
      </c>
      <c r="F6" s="174">
        <f>+F5+F4+F3</f>
        <v>0</v>
      </c>
      <c r="G6" s="36"/>
    </row>
    <row r="7" spans="1:7" ht="15">
      <c r="A7" s="175" t="str">
        <f>+'4. Ricavi'!B20</f>
        <v>Provvigioni su vendite</v>
      </c>
      <c r="B7" s="173">
        <f>-'4. Ricavi'!C3*'4. Ricavi'!C21-'4. Ricavi'!C4*'4. Ricavi'!C22-'4. Ricavi'!C5*'4. Ricavi'!C23</f>
        <v>0</v>
      </c>
      <c r="C7" s="173">
        <f>-'4. Ricavi'!D3*'4. Ricavi'!D21-'4. Ricavi'!D4*'4. Ricavi'!D22-'4. Ricavi'!D5*'4. Ricavi'!D23</f>
        <v>0</v>
      </c>
      <c r="D7" s="173">
        <f>-'4. Ricavi'!E3*'4. Ricavi'!E21-'4. Ricavi'!E4*'4. Ricavi'!E22-'4. Ricavi'!E5*'4. Ricavi'!E23</f>
        <v>0</v>
      </c>
      <c r="E7" s="173">
        <f>-'4. Ricavi'!F3*'4. Ricavi'!F21-'4. Ricavi'!F4*'4. Ricavi'!F22-'4. Ricavi'!F5*'4. Ricavi'!F23</f>
        <v>0</v>
      </c>
      <c r="F7" s="173">
        <f>-'4. Ricavi'!G3*'4. Ricavi'!G21-'4. Ricavi'!G4*'4. Ricavi'!G22-'4. Ricavi'!G5*'4. Ricavi'!G23</f>
        <v>0</v>
      </c>
      <c r="G7" s="36"/>
    </row>
    <row r="8" spans="1:7" ht="15">
      <c r="A8" s="166" t="s">
        <v>25</v>
      </c>
      <c r="B8" s="174">
        <f>+B6+B7</f>
        <v>0</v>
      </c>
      <c r="C8" s="174">
        <f>+C6+C7</f>
        <v>0</v>
      </c>
      <c r="D8" s="174">
        <f>+D6+D7</f>
        <v>0</v>
      </c>
      <c r="E8" s="174">
        <f>+E6+E7</f>
        <v>0</v>
      </c>
      <c r="F8" s="174">
        <f>+F6+F7</f>
        <v>0</v>
      </c>
      <c r="G8" s="36"/>
    </row>
    <row r="9" spans="1:7" ht="15">
      <c r="A9" s="170" t="s">
        <v>26</v>
      </c>
      <c r="B9" s="176"/>
      <c r="C9" s="177"/>
      <c r="D9" s="177"/>
      <c r="E9" s="177"/>
      <c r="F9" s="177"/>
      <c r="G9" s="36"/>
    </row>
    <row r="10" spans="1:7" ht="15">
      <c r="A10" s="175" t="s">
        <v>27</v>
      </c>
      <c r="B10" s="173">
        <f>+'5. Costo produzione'!C6</f>
        <v>0</v>
      </c>
      <c r="C10" s="173">
        <f>+'5. Costo produzione'!D6</f>
        <v>0</v>
      </c>
      <c r="D10" s="173">
        <f>+'5. Costo produzione'!E6</f>
        <v>0</v>
      </c>
      <c r="E10" s="173">
        <f>+'5. Costo produzione'!F6</f>
        <v>0</v>
      </c>
      <c r="F10" s="173">
        <f>+'5. Costo produzione'!G6</f>
        <v>0</v>
      </c>
      <c r="G10" s="36"/>
    </row>
    <row r="11" spans="1:7" ht="15">
      <c r="A11" s="178" t="s">
        <v>28</v>
      </c>
      <c r="B11" s="173">
        <f>+B12*B6</f>
        <v>0</v>
      </c>
      <c r="C11" s="173">
        <f>+C12*C6</f>
        <v>0</v>
      </c>
      <c r="D11" s="173">
        <f>+D12*D6</f>
        <v>0</v>
      </c>
      <c r="E11" s="173">
        <f>+E12*E6</f>
        <v>0</v>
      </c>
      <c r="F11" s="173">
        <f>+F12*F6</f>
        <v>0</v>
      </c>
      <c r="G11" s="36"/>
    </row>
    <row r="12" spans="1:7" ht="30" outlineLevel="1">
      <c r="A12" s="179" t="s">
        <v>29</v>
      </c>
      <c r="B12" s="180"/>
      <c r="C12" s="180"/>
      <c r="D12" s="180"/>
      <c r="E12" s="180"/>
      <c r="F12" s="180"/>
      <c r="G12" s="36"/>
    </row>
    <row r="13" spans="1:7" ht="15">
      <c r="A13" s="178" t="s">
        <v>30</v>
      </c>
      <c r="B13" s="173">
        <f>+B14*B6</f>
        <v>0</v>
      </c>
      <c r="C13" s="173">
        <f>+C14*C6</f>
        <v>0</v>
      </c>
      <c r="D13" s="173">
        <f>+D14*D6</f>
        <v>0</v>
      </c>
      <c r="E13" s="173">
        <f>+E14*E6</f>
        <v>0</v>
      </c>
      <c r="F13" s="173">
        <f>+F14*F6</f>
        <v>0</v>
      </c>
      <c r="G13" s="36"/>
    </row>
    <row r="14" spans="1:7" ht="15" outlineLevel="1">
      <c r="A14" s="179" t="s">
        <v>31</v>
      </c>
      <c r="B14" s="180"/>
      <c r="C14" s="180"/>
      <c r="D14" s="180"/>
      <c r="E14" s="180"/>
      <c r="F14" s="180"/>
      <c r="G14" s="36"/>
    </row>
    <row r="15" spans="1:13" ht="15">
      <c r="A15" s="166" t="s">
        <v>32</v>
      </c>
      <c r="B15" s="181">
        <f>+B13+B11+B10</f>
        <v>0</v>
      </c>
      <c r="C15" s="181">
        <f>+C13+C11+C10</f>
        <v>0</v>
      </c>
      <c r="D15" s="181">
        <f>+D13+D11+D10</f>
        <v>0</v>
      </c>
      <c r="E15" s="181">
        <f>+E13+E11+E10</f>
        <v>0</v>
      </c>
      <c r="F15" s="181">
        <f>+F13+F11+F10</f>
        <v>0</v>
      </c>
      <c r="G15" s="36"/>
      <c r="H15" s="132"/>
      <c r="I15" s="132"/>
      <c r="J15" s="132"/>
      <c r="K15" s="132"/>
      <c r="L15" s="132"/>
      <c r="M15" s="132"/>
    </row>
    <row r="16" spans="1:13" ht="15">
      <c r="A16" s="161" t="s">
        <v>33</v>
      </c>
      <c r="B16" s="163">
        <f>+B8-B15</f>
        <v>0</v>
      </c>
      <c r="C16" s="163">
        <f>+C8-C15</f>
        <v>0</v>
      </c>
      <c r="D16" s="163">
        <f>+D8-D15</f>
        <v>0</v>
      </c>
      <c r="E16" s="163">
        <f>+E8-E15</f>
        <v>0</v>
      </c>
      <c r="F16" s="163">
        <f>+F8-F15</f>
        <v>0</v>
      </c>
      <c r="G16" s="36"/>
      <c r="H16" s="132"/>
      <c r="I16" s="132"/>
      <c r="J16" s="132"/>
      <c r="K16" s="132"/>
      <c r="L16" s="132"/>
      <c r="M16" s="132"/>
    </row>
    <row r="17" spans="1:13" ht="15" outlineLevel="1">
      <c r="A17" s="182" t="s">
        <v>34</v>
      </c>
      <c r="B17" s="183">
        <f>IF(ISERROR(+B16/B8),0,B16/B8)</f>
        <v>0</v>
      </c>
      <c r="C17" s="183">
        <f>IF(ISERROR(+C16/C8),0,C16/C8)</f>
        <v>0</v>
      </c>
      <c r="D17" s="183">
        <f>IF(ISERROR(+D16/D8),0,D16/D8)</f>
        <v>0</v>
      </c>
      <c r="E17" s="183">
        <f>IF(ISERROR(+E16/E8),0,E16/E8)</f>
        <v>0</v>
      </c>
      <c r="F17" s="183">
        <f>IF(ISERROR(+F16/F8),0,F16/F8)</f>
        <v>0</v>
      </c>
      <c r="G17" s="36"/>
      <c r="H17" s="132"/>
      <c r="I17" s="132"/>
      <c r="J17" s="132"/>
      <c r="K17" s="132"/>
      <c r="L17" s="132"/>
      <c r="M17" s="132"/>
    </row>
    <row r="18" spans="1:13" ht="15">
      <c r="A18" s="184" t="s">
        <v>35</v>
      </c>
      <c r="B18" s="185">
        <f>+'6. Personale'!C7</f>
        <v>0</v>
      </c>
      <c r="C18" s="185">
        <f>+'6. Personale'!D7</f>
        <v>0</v>
      </c>
      <c r="D18" s="185">
        <f>+'6. Personale'!E7</f>
        <v>0</v>
      </c>
      <c r="E18" s="185">
        <f>+'6. Personale'!F7</f>
        <v>0</v>
      </c>
      <c r="F18" s="185">
        <f>+'6. Personale'!G7</f>
        <v>0</v>
      </c>
      <c r="G18" s="36"/>
      <c r="H18" s="132"/>
      <c r="I18" s="132"/>
      <c r="J18" s="132"/>
      <c r="K18" s="132"/>
      <c r="L18" s="132"/>
      <c r="M18" s="132"/>
    </row>
    <row r="19" spans="1:13" ht="15">
      <c r="A19" s="186" t="s">
        <v>36</v>
      </c>
      <c r="B19" s="185">
        <f>+B20*B8</f>
        <v>0</v>
      </c>
      <c r="C19" s="185">
        <f>+C20*C8</f>
        <v>0</v>
      </c>
      <c r="D19" s="185">
        <f>+D20*D8</f>
        <v>0</v>
      </c>
      <c r="E19" s="185">
        <f>+E20*E8</f>
        <v>0</v>
      </c>
      <c r="F19" s="185">
        <f>+F20*F8</f>
        <v>0</v>
      </c>
      <c r="G19" s="36"/>
      <c r="H19" s="133"/>
      <c r="I19" s="133"/>
      <c r="J19" s="133"/>
      <c r="K19" s="133"/>
      <c r="L19" s="133"/>
      <c r="M19" s="133"/>
    </row>
    <row r="20" spans="1:13" ht="30" outlineLevel="1">
      <c r="A20" s="179" t="s">
        <v>37</v>
      </c>
      <c r="B20" s="180"/>
      <c r="C20" s="180"/>
      <c r="D20" s="180"/>
      <c r="E20" s="180"/>
      <c r="F20" s="180"/>
      <c r="G20" s="36"/>
      <c r="H20" s="133"/>
      <c r="I20" s="133"/>
      <c r="J20" s="133"/>
      <c r="K20" s="133"/>
      <c r="L20" s="133"/>
      <c r="M20" s="133"/>
    </row>
    <row r="21" spans="1:13" ht="15">
      <c r="A21" s="187" t="s">
        <v>38</v>
      </c>
      <c r="B21" s="188"/>
      <c r="C21" s="188"/>
      <c r="D21" s="188"/>
      <c r="E21" s="188"/>
      <c r="F21" s="188"/>
      <c r="G21" s="36"/>
      <c r="H21" s="133"/>
      <c r="I21" s="133"/>
      <c r="J21" s="133"/>
      <c r="K21" s="133"/>
      <c r="L21" s="133"/>
      <c r="M21" s="133"/>
    </row>
    <row r="22" spans="1:13" ht="15">
      <c r="A22" s="178" t="s">
        <v>39</v>
      </c>
      <c r="B22" s="185">
        <f>+B23*B6</f>
        <v>0</v>
      </c>
      <c r="C22" s="185">
        <f>+C23*C6</f>
        <v>0</v>
      </c>
      <c r="D22" s="185">
        <f>+D23*D6</f>
        <v>0</v>
      </c>
      <c r="E22" s="185">
        <f>+E23*E6</f>
        <v>0</v>
      </c>
      <c r="F22" s="185">
        <f>+F23*F6</f>
        <v>0</v>
      </c>
      <c r="G22" s="36"/>
      <c r="H22" s="132"/>
      <c r="I22" s="132"/>
      <c r="J22" s="132"/>
      <c r="K22" s="132"/>
      <c r="L22" s="132"/>
      <c r="M22" s="132"/>
    </row>
    <row r="23" spans="1:13" ht="30" outlineLevel="1">
      <c r="A23" s="179" t="s">
        <v>40</v>
      </c>
      <c r="B23" s="180"/>
      <c r="C23" s="180"/>
      <c r="D23" s="180"/>
      <c r="E23" s="180"/>
      <c r="F23" s="180"/>
      <c r="G23" s="36"/>
      <c r="H23" s="132"/>
      <c r="I23" s="132"/>
      <c r="J23" s="132"/>
      <c r="K23" s="132"/>
      <c r="L23" s="132"/>
      <c r="M23" s="132"/>
    </row>
    <row r="24" spans="1:13" ht="15">
      <c r="A24" s="189" t="s">
        <v>41</v>
      </c>
      <c r="B24" s="185">
        <f>+B25*B6</f>
        <v>0</v>
      </c>
      <c r="C24" s="185">
        <f>+C25*C6</f>
        <v>0</v>
      </c>
      <c r="D24" s="185">
        <f>+D25*D6</f>
        <v>0</v>
      </c>
      <c r="E24" s="185">
        <f>+E25*E6</f>
        <v>0</v>
      </c>
      <c r="F24" s="185">
        <f>+F25*F6</f>
        <v>0</v>
      </c>
      <c r="G24" s="36"/>
      <c r="H24" s="132"/>
      <c r="I24" s="134"/>
      <c r="J24" s="134"/>
      <c r="K24" s="134"/>
      <c r="L24" s="134"/>
      <c r="M24" s="132"/>
    </row>
    <row r="25" spans="1:13" ht="15" outlineLevel="1">
      <c r="A25" s="179" t="s">
        <v>42</v>
      </c>
      <c r="B25" s="180"/>
      <c r="C25" s="180"/>
      <c r="D25" s="180"/>
      <c r="E25" s="180"/>
      <c r="F25" s="180"/>
      <c r="G25" s="36"/>
      <c r="H25" s="132"/>
      <c r="I25" s="134"/>
      <c r="J25" s="134"/>
      <c r="K25" s="134"/>
      <c r="L25" s="134"/>
      <c r="M25" s="132"/>
    </row>
    <row r="26" spans="1:13" ht="15">
      <c r="A26" s="166" t="s">
        <v>43</v>
      </c>
      <c r="B26" s="181">
        <f>+B24+B22+B21+B19+B18</f>
        <v>0</v>
      </c>
      <c r="C26" s="181">
        <f>+C24+C22+C21+C19+C18</f>
        <v>0</v>
      </c>
      <c r="D26" s="181">
        <f>+D24+D22+D21+D19+D18</f>
        <v>0</v>
      </c>
      <c r="E26" s="181">
        <f>+E24+E22+E21+E19+E18</f>
        <v>0</v>
      </c>
      <c r="F26" s="181">
        <f>+F24+F22+F21+F19+F18</f>
        <v>0</v>
      </c>
      <c r="G26" s="36"/>
      <c r="H26" s="132"/>
      <c r="I26" s="132"/>
      <c r="J26" s="132"/>
      <c r="K26" s="132"/>
      <c r="L26" s="132"/>
      <c r="M26" s="132"/>
    </row>
    <row r="27" spans="1:13" ht="15">
      <c r="A27" s="166"/>
      <c r="B27" s="185"/>
      <c r="C27" s="173"/>
      <c r="D27" s="173"/>
      <c r="E27" s="173"/>
      <c r="F27" s="173"/>
      <c r="G27" s="36"/>
      <c r="H27" s="132"/>
      <c r="I27" s="132"/>
      <c r="J27" s="132"/>
      <c r="K27" s="132"/>
      <c r="L27" s="132"/>
      <c r="M27" s="132"/>
    </row>
    <row r="28" spans="1:13" ht="15">
      <c r="A28" s="161" t="s">
        <v>44</v>
      </c>
      <c r="B28" s="163">
        <f>+B16-B26</f>
        <v>0</v>
      </c>
      <c r="C28" s="163">
        <f>+C16-C26</f>
        <v>0</v>
      </c>
      <c r="D28" s="163">
        <f>+D16-D26</f>
        <v>0</v>
      </c>
      <c r="E28" s="163">
        <f>+E16-E26</f>
        <v>0</v>
      </c>
      <c r="F28" s="163">
        <f>+F16-F26</f>
        <v>0</v>
      </c>
      <c r="G28" s="36"/>
      <c r="H28" s="133"/>
      <c r="I28" s="133"/>
      <c r="J28" s="133"/>
      <c r="K28" s="133"/>
      <c r="L28" s="133"/>
      <c r="M28" s="133"/>
    </row>
    <row r="29" spans="1:13" ht="15">
      <c r="A29" s="190"/>
      <c r="B29" s="185"/>
      <c r="C29" s="173"/>
      <c r="D29" s="173"/>
      <c r="E29" s="173"/>
      <c r="F29" s="173"/>
      <c r="G29" s="36"/>
      <c r="H29" s="133"/>
      <c r="I29" s="133"/>
      <c r="J29" s="133"/>
      <c r="K29" s="133"/>
      <c r="L29" s="133"/>
      <c r="M29" s="133"/>
    </row>
    <row r="30" spans="1:13" ht="15" outlineLevel="1">
      <c r="A30" s="138" t="s">
        <v>45</v>
      </c>
      <c r="B30" s="185">
        <f>+'7. Investimenti - Ammortamenti'!D40+'7. Investimenti - Ammortamenti'!D46+'7. Investimenti - Ammortamenti'!D52+'7. Investimenti - Ammortamenti'!D58+'7. Investimenti - Ammortamenti'!D64+'7. Investimenti - Ammortamenti'!D70</f>
        <v>0</v>
      </c>
      <c r="C30" s="185">
        <f>+'7. Investimenti - Ammortamenti'!E40+'7. Investimenti - Ammortamenti'!E46+'7. Investimenti - Ammortamenti'!E52+'7. Investimenti - Ammortamenti'!E58+'7. Investimenti - Ammortamenti'!E64+'7. Investimenti - Ammortamenti'!E70</f>
        <v>0</v>
      </c>
      <c r="D30" s="185">
        <f>+'7. Investimenti - Ammortamenti'!F40+'7. Investimenti - Ammortamenti'!F46+'7. Investimenti - Ammortamenti'!F52+'7. Investimenti - Ammortamenti'!F58+'7. Investimenti - Ammortamenti'!F64+'7. Investimenti - Ammortamenti'!F70</f>
        <v>0</v>
      </c>
      <c r="E30" s="185">
        <f>+'7. Investimenti - Ammortamenti'!G40+'7. Investimenti - Ammortamenti'!G46+'7. Investimenti - Ammortamenti'!G52+'7. Investimenti - Ammortamenti'!G58+'7. Investimenti - Ammortamenti'!G64+'7. Investimenti - Ammortamenti'!G70</f>
        <v>0</v>
      </c>
      <c r="F30" s="185">
        <f>+'7. Investimenti - Ammortamenti'!H40+'7. Investimenti - Ammortamenti'!H46+'7. Investimenti - Ammortamenti'!H52+'7. Investimenti - Ammortamenti'!H58+'7. Investimenti - Ammortamenti'!H64+'7. Investimenti - Ammortamenti'!H70</f>
        <v>0</v>
      </c>
      <c r="G30" s="36"/>
      <c r="H30" s="133"/>
      <c r="I30" s="133"/>
      <c r="J30" s="133"/>
      <c r="K30" s="133"/>
      <c r="L30" s="133"/>
      <c r="M30" s="133"/>
    </row>
    <row r="31" spans="1:13" ht="15" outlineLevel="1">
      <c r="A31" s="138" t="s">
        <v>46</v>
      </c>
      <c r="B31" s="185">
        <f>+'7. Investimenti - Ammortamenti'!D77+'7. Investimenti - Ammortamenti'!D83+'7. Investimenti - Ammortamenti'!D89+'7. Investimenti - Ammortamenti'!D95</f>
        <v>0</v>
      </c>
      <c r="C31" s="185">
        <f>+'7. Investimenti - Ammortamenti'!E77+'7. Investimenti - Ammortamenti'!E83+'7. Investimenti - Ammortamenti'!E89+'7. Investimenti - Ammortamenti'!E95</f>
        <v>0</v>
      </c>
      <c r="D31" s="185">
        <f>+'7. Investimenti - Ammortamenti'!F77+'7. Investimenti - Ammortamenti'!F83+'7. Investimenti - Ammortamenti'!F89+'7. Investimenti - Ammortamenti'!F95</f>
        <v>0</v>
      </c>
      <c r="E31" s="185">
        <f>+'7. Investimenti - Ammortamenti'!G77+'7. Investimenti - Ammortamenti'!G83+'7. Investimenti - Ammortamenti'!G89+'7. Investimenti - Ammortamenti'!G95</f>
        <v>0</v>
      </c>
      <c r="F31" s="185">
        <f>+'7. Investimenti - Ammortamenti'!H77+'7. Investimenti - Ammortamenti'!H83+'7. Investimenti - Ammortamenti'!H89+'7. Investimenti - Ammortamenti'!H95</f>
        <v>0</v>
      </c>
      <c r="G31" s="36"/>
      <c r="H31" s="132"/>
      <c r="I31" s="132"/>
      <c r="J31" s="132"/>
      <c r="K31" s="132"/>
      <c r="L31" s="132"/>
      <c r="M31" s="132"/>
    </row>
    <row r="32" spans="1:7" ht="15">
      <c r="A32" s="166" t="s">
        <v>47</v>
      </c>
      <c r="B32" s="191">
        <f>+B30+B31</f>
        <v>0</v>
      </c>
      <c r="C32" s="191">
        <f>+C30+C31</f>
        <v>0</v>
      </c>
      <c r="D32" s="191">
        <f>+D30+D31</f>
        <v>0</v>
      </c>
      <c r="E32" s="191">
        <f>+E30+E31</f>
        <v>0</v>
      </c>
      <c r="F32" s="191">
        <f>+F30+F31</f>
        <v>0</v>
      </c>
      <c r="G32" s="36"/>
    </row>
    <row r="33" spans="1:7" ht="15">
      <c r="A33" s="192"/>
      <c r="B33" s="193"/>
      <c r="C33" s="193"/>
      <c r="D33" s="193"/>
      <c r="E33" s="193"/>
      <c r="F33" s="194"/>
      <c r="G33" s="36"/>
    </row>
    <row r="34" spans="1:7" ht="15">
      <c r="A34" s="166" t="s">
        <v>48</v>
      </c>
      <c r="B34" s="181">
        <f>+B28-B32</f>
        <v>0</v>
      </c>
      <c r="C34" s="181">
        <f>+C28-C32</f>
        <v>0</v>
      </c>
      <c r="D34" s="181">
        <f>+D28-D32</f>
        <v>0</v>
      </c>
      <c r="E34" s="181">
        <f>+E28-E32</f>
        <v>0</v>
      </c>
      <c r="F34" s="181">
        <f>+F28-F32</f>
        <v>0</v>
      </c>
      <c r="G34" s="36"/>
    </row>
    <row r="35" spans="1:7" ht="15">
      <c r="A35" s="190"/>
      <c r="B35" s="185"/>
      <c r="C35" s="173"/>
      <c r="D35" s="173"/>
      <c r="E35" s="173"/>
      <c r="F35" s="173"/>
      <c r="G35" s="36"/>
    </row>
    <row r="36" spans="1:7" ht="15" outlineLevel="1">
      <c r="A36" s="138" t="s">
        <v>49</v>
      </c>
      <c r="B36" s="195">
        <f>+'2. Cash Flow'!C52</f>
        <v>0</v>
      </c>
      <c r="C36" s="195">
        <f>+'2. Cash Flow'!D52</f>
        <v>0</v>
      </c>
      <c r="D36" s="195">
        <f>+'2. Cash Flow'!E52</f>
        <v>0</v>
      </c>
      <c r="E36" s="195">
        <f>+'2. Cash Flow'!F52</f>
        <v>0</v>
      </c>
      <c r="F36" s="195">
        <f>+'2. Cash Flow'!G52</f>
        <v>0</v>
      </c>
      <c r="G36" s="36"/>
    </row>
    <row r="37" spans="1:7" ht="30" outlineLevel="1">
      <c r="A37" s="138" t="s">
        <v>50</v>
      </c>
      <c r="B37" s="195">
        <f>+'2. Cash Flow'!C44</f>
        <v>0</v>
      </c>
      <c r="C37" s="195">
        <f>+'2. Cash Flow'!D44</f>
        <v>0</v>
      </c>
      <c r="D37" s="195">
        <f>+'2. Cash Flow'!E44</f>
        <v>0</v>
      </c>
      <c r="E37" s="195">
        <f>+'2. Cash Flow'!F44</f>
        <v>0</v>
      </c>
      <c r="F37" s="195">
        <f>+'2. Cash Flow'!G44</f>
        <v>0</v>
      </c>
      <c r="G37" s="36"/>
    </row>
    <row r="38" spans="1:7" ht="15" outlineLevel="1">
      <c r="A38" s="138" t="s">
        <v>51</v>
      </c>
      <c r="B38" s="196">
        <f>+'2. Cash Flow'!C53</f>
        <v>0</v>
      </c>
      <c r="C38" s="196">
        <f>+'2. Cash Flow'!D53</f>
        <v>0</v>
      </c>
      <c r="D38" s="196">
        <f>+'2. Cash Flow'!E53</f>
        <v>0</v>
      </c>
      <c r="E38" s="196">
        <f>+'2. Cash Flow'!F53</f>
        <v>0</v>
      </c>
      <c r="F38" s="196">
        <f>+'2. Cash Flow'!G53</f>
        <v>0</v>
      </c>
      <c r="G38" s="36"/>
    </row>
    <row r="39" spans="1:7" ht="15">
      <c r="A39" s="170" t="s">
        <v>52</v>
      </c>
      <c r="B39" s="196">
        <f>SUM(B36:B38)</f>
        <v>0</v>
      </c>
      <c r="C39" s="196">
        <f>SUM(C36:C38)</f>
        <v>0</v>
      </c>
      <c r="D39" s="196">
        <f>SUM(D36:D38)</f>
        <v>0</v>
      </c>
      <c r="E39" s="196">
        <f>SUM(E36:E38)</f>
        <v>0</v>
      </c>
      <c r="F39" s="196">
        <f>SUM(F36:F38)</f>
        <v>0</v>
      </c>
      <c r="G39" s="36"/>
    </row>
    <row r="40" spans="1:7" ht="15" outlineLevel="1">
      <c r="A40" s="197" t="s">
        <v>53</v>
      </c>
      <c r="B40" s="188"/>
      <c r="C40" s="198"/>
      <c r="D40" s="188"/>
      <c r="E40" s="198"/>
      <c r="F40" s="198"/>
      <c r="G40" s="36"/>
    </row>
    <row r="41" spans="1:7" ht="15" outlineLevel="1">
      <c r="A41" s="197" t="s">
        <v>54</v>
      </c>
      <c r="B41" s="188"/>
      <c r="C41" s="198"/>
      <c r="D41" s="188"/>
      <c r="E41" s="198"/>
      <c r="F41" s="198"/>
      <c r="G41" s="36"/>
    </row>
    <row r="42" spans="1:7" ht="15">
      <c r="A42" s="199" t="s">
        <v>55</v>
      </c>
      <c r="B42" s="200">
        <f>+B40-B41</f>
        <v>0</v>
      </c>
      <c r="C42" s="200">
        <f>+C40-C41</f>
        <v>0</v>
      </c>
      <c r="D42" s="200">
        <f>+D40-D41</f>
        <v>0</v>
      </c>
      <c r="E42" s="200">
        <f>+E40-E41</f>
        <v>0</v>
      </c>
      <c r="F42" s="200">
        <f>+F40-F41</f>
        <v>0</v>
      </c>
      <c r="G42" s="36"/>
    </row>
    <row r="43" spans="1:7" ht="15">
      <c r="A43" s="166" t="s">
        <v>56</v>
      </c>
      <c r="B43" s="181">
        <f>+B34+B39+B42</f>
        <v>0</v>
      </c>
      <c r="C43" s="181">
        <f>+C34+C39+C42</f>
        <v>0</v>
      </c>
      <c r="D43" s="181">
        <f>+D34+D39+D42</f>
        <v>0</v>
      </c>
      <c r="E43" s="181">
        <f>+E34+E39+E42</f>
        <v>0</v>
      </c>
      <c r="F43" s="181">
        <f>+F34+F39+F42</f>
        <v>0</v>
      </c>
      <c r="G43" s="36"/>
    </row>
    <row r="44" spans="1:7" ht="15">
      <c r="A44" s="190"/>
      <c r="B44" s="185"/>
      <c r="C44" s="173"/>
      <c r="D44" s="173"/>
      <c r="E44" s="173"/>
      <c r="F44" s="173"/>
      <c r="G44" s="36"/>
    </row>
    <row r="45" spans="1:7" ht="15">
      <c r="A45" s="138" t="s">
        <v>57</v>
      </c>
      <c r="B45" s="185">
        <f>IF(B43&gt;0,B43*(27.5%),0)+IF(B34+B18&gt;0,(B18+B34)*0.039,0)</f>
        <v>0</v>
      </c>
      <c r="C45" s="185">
        <f>IF(C43&gt;0,C43*(27.5%),0)+IF(C34+C18&gt;0,(C18+C34)*0.039,0)</f>
        <v>0</v>
      </c>
      <c r="D45" s="185">
        <f>IF(D43&gt;0,D43*(27.5%),0)+IF(D34+D18&gt;0,(D18+D34)*0.039,0)</f>
        <v>0</v>
      </c>
      <c r="E45" s="185">
        <f>IF(E43&gt;0,E43*(27.5%),0)+IF(E34+E18&gt;0,(E18+E34)*0.039,0)</f>
        <v>0</v>
      </c>
      <c r="F45" s="185">
        <f>IF(F43&gt;0,F43*(27.5%),0)+IF(F34+F18&gt;0,(F18+F34)*0.039,0)</f>
        <v>0</v>
      </c>
      <c r="G45" s="36"/>
    </row>
    <row r="46" spans="1:7" ht="15">
      <c r="A46" s="190"/>
      <c r="B46" s="185"/>
      <c r="C46" s="173"/>
      <c r="D46" s="173"/>
      <c r="E46" s="173"/>
      <c r="F46" s="173"/>
      <c r="G46" s="36"/>
    </row>
    <row r="47" spans="1:7" ht="15">
      <c r="A47" s="161" t="s">
        <v>58</v>
      </c>
      <c r="B47" s="163">
        <f>+B43-B45</f>
        <v>0</v>
      </c>
      <c r="C47" s="163">
        <f>+C43-C45</f>
        <v>0</v>
      </c>
      <c r="D47" s="163">
        <f>+D43-D45</f>
        <v>0</v>
      </c>
      <c r="E47" s="163">
        <f>+E43-E45</f>
        <v>0</v>
      </c>
      <c r="F47" s="163">
        <f>+F43-F45</f>
        <v>0</v>
      </c>
      <c r="G47" s="36"/>
    </row>
    <row r="52" ht="15"/>
    <row r="53" ht="15"/>
    <row r="54" ht="15"/>
    <row r="59" ht="15"/>
    <row r="60" ht="15"/>
    <row r="61" ht="15"/>
    <row r="63" ht="15"/>
    <row r="64" ht="15"/>
    <row r="74" ht="15"/>
    <row r="75" ht="15"/>
    <row r="76" ht="15"/>
  </sheetData>
  <sheetProtection/>
  <printOptions/>
  <pageMargins left="0.7" right="0.7" top="0.75" bottom="0.75" header="0.3" footer="0.3"/>
  <pageSetup horizontalDpi="600" verticalDpi="6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A1:L54"/>
  <sheetViews>
    <sheetView zoomScalePageLayoutView="0" workbookViewId="0" topLeftCell="A1">
      <selection activeCell="Q13" sqref="Q13"/>
    </sheetView>
  </sheetViews>
  <sheetFormatPr defaultColWidth="9.140625" defaultRowHeight="15" outlineLevelRow="1"/>
  <cols>
    <col min="1" max="1" width="28.7109375" style="36" bestFit="1" customWidth="1"/>
    <col min="2" max="16384" width="9.140625" style="34" customWidth="1"/>
  </cols>
  <sheetData>
    <row r="1" spans="1:8" s="38" customFormat="1" ht="22.5">
      <c r="A1" s="135" t="s">
        <v>59</v>
      </c>
      <c r="B1" s="136" t="s">
        <v>60</v>
      </c>
      <c r="C1" s="137" t="s">
        <v>18</v>
      </c>
      <c r="D1" s="137" t="s">
        <v>19</v>
      </c>
      <c r="E1" s="137" t="s">
        <v>20</v>
      </c>
      <c r="F1" s="137" t="s">
        <v>21</v>
      </c>
      <c r="G1" s="137" t="s">
        <v>22</v>
      </c>
      <c r="H1" s="169"/>
    </row>
    <row r="2" spans="1:8" ht="30" outlineLevel="1">
      <c r="A2" s="138" t="s">
        <v>61</v>
      </c>
      <c r="B2" s="139"/>
      <c r="C2" s="140">
        <f>+'1. Conto Economico'!B8*(365-$B$2)/365</f>
        <v>0</v>
      </c>
      <c r="D2" s="140">
        <f>+'1. Conto Economico'!C8*(365-$B$2)/365</f>
        <v>0</v>
      </c>
      <c r="E2" s="140">
        <f>+'1. Conto Economico'!D8*(365-$B$2)/365</f>
        <v>0</v>
      </c>
      <c r="F2" s="140">
        <f>+'1. Conto Economico'!E8*(365-$B$2)/365</f>
        <v>0</v>
      </c>
      <c r="G2" s="140">
        <f>+'1. Conto Economico'!F8*(365-$B$2)/365</f>
        <v>0</v>
      </c>
      <c r="H2" s="36"/>
    </row>
    <row r="3" spans="1:8" ht="15">
      <c r="A3" s="141" t="s">
        <v>62</v>
      </c>
      <c r="B3" s="142"/>
      <c r="C3" s="143">
        <f>+C2</f>
        <v>0</v>
      </c>
      <c r="D3" s="144">
        <f>+D2</f>
        <v>0</v>
      </c>
      <c r="E3" s="143">
        <f>+E2</f>
        <v>0</v>
      </c>
      <c r="F3" s="143">
        <f>+F2</f>
        <v>0</v>
      </c>
      <c r="G3" s="143">
        <f>+G2</f>
        <v>0</v>
      </c>
      <c r="H3" s="36"/>
    </row>
    <row r="4" spans="1:8" ht="30" outlineLevel="1">
      <c r="A4" s="138" t="s">
        <v>61</v>
      </c>
      <c r="B4" s="145"/>
      <c r="C4" s="140"/>
      <c r="D4" s="146">
        <f>+'1. Conto Economico'!B8-C2</f>
        <v>0</v>
      </c>
      <c r="E4" s="146">
        <f>+'1. Conto Economico'!C8-D2</f>
        <v>0</v>
      </c>
      <c r="F4" s="146">
        <f>+'1. Conto Economico'!D8-E2</f>
        <v>0</v>
      </c>
      <c r="G4" s="146">
        <f>+'1. Conto Economico'!E8-F2</f>
        <v>0</v>
      </c>
      <c r="H4" s="36"/>
    </row>
    <row r="5" spans="1:8" ht="15">
      <c r="A5" s="141" t="s">
        <v>63</v>
      </c>
      <c r="B5" s="142"/>
      <c r="C5" s="143">
        <f>+C4</f>
        <v>0</v>
      </c>
      <c r="D5" s="143">
        <f>+D4</f>
        <v>0</v>
      </c>
      <c r="E5" s="143">
        <f>+E4</f>
        <v>0</v>
      </c>
      <c r="F5" s="143">
        <f>+F4</f>
        <v>0</v>
      </c>
      <c r="G5" s="143">
        <f>+G4</f>
        <v>0</v>
      </c>
      <c r="H5" s="36"/>
    </row>
    <row r="6" spans="1:8" ht="15">
      <c r="A6" s="147" t="s">
        <v>64</v>
      </c>
      <c r="B6" s="148">
        <v>0.22</v>
      </c>
      <c r="C6" s="149">
        <f>+$B$6*(C3)</f>
        <v>0</v>
      </c>
      <c r="D6" s="149">
        <f>+$B$6*(D3)</f>
        <v>0</v>
      </c>
      <c r="E6" s="149">
        <f>+$B$6*(E3)</f>
        <v>0</v>
      </c>
      <c r="F6" s="149">
        <f>+$B$6*(F3)</f>
        <v>0</v>
      </c>
      <c r="G6" s="149">
        <f>+$B$6*(G3)</f>
        <v>0</v>
      </c>
      <c r="H6" s="36"/>
    </row>
    <row r="7" spans="1:8" ht="15">
      <c r="A7" s="147" t="s">
        <v>65</v>
      </c>
      <c r="B7" s="150">
        <f>+B6</f>
        <v>0.22</v>
      </c>
      <c r="C7" s="149">
        <f>+$B$7*(C5)</f>
        <v>0</v>
      </c>
      <c r="D7" s="149">
        <f>+$B$7*(D5)</f>
        <v>0</v>
      </c>
      <c r="E7" s="149">
        <f>+$B$7*(E5)</f>
        <v>0</v>
      </c>
      <c r="F7" s="149">
        <f>+$B$7*(F5)</f>
        <v>0</v>
      </c>
      <c r="G7" s="149">
        <f>+$B$7*(G5)</f>
        <v>0</v>
      </c>
      <c r="H7" s="36"/>
    </row>
    <row r="8" spans="1:8" ht="15">
      <c r="A8" s="147" t="s">
        <v>66</v>
      </c>
      <c r="B8" s="150"/>
      <c r="C8" s="149">
        <f>+'1. Conto Economico'!B40</f>
        <v>0</v>
      </c>
      <c r="D8" s="149">
        <f>+'1. Conto Economico'!C40</f>
        <v>0</v>
      </c>
      <c r="E8" s="149">
        <f>+'1. Conto Economico'!D40</f>
        <v>0</v>
      </c>
      <c r="F8" s="149">
        <f>+'1. Conto Economico'!E40</f>
        <v>0</v>
      </c>
      <c r="G8" s="149">
        <f>+'1. Conto Economico'!F40</f>
        <v>0</v>
      </c>
      <c r="H8" s="36"/>
    </row>
    <row r="9" spans="1:8" ht="15">
      <c r="A9" s="151" t="s">
        <v>67</v>
      </c>
      <c r="B9" s="152"/>
      <c r="C9" s="143">
        <f>+C3+C5+C7+C6+C8</f>
        <v>0</v>
      </c>
      <c r="D9" s="143">
        <f>+D3+D5+D7+D6+D8</f>
        <v>0</v>
      </c>
      <c r="E9" s="143">
        <f>+E3+E5+E7+E6+E8</f>
        <v>0</v>
      </c>
      <c r="F9" s="143">
        <f>+F3+F5+F7+F6+F8</f>
        <v>0</v>
      </c>
      <c r="G9" s="143">
        <f>+G3+G5+G7+G6+G8</f>
        <v>0</v>
      </c>
      <c r="H9" s="36"/>
    </row>
    <row r="10" spans="1:8" ht="15">
      <c r="A10" s="138" t="s">
        <v>26</v>
      </c>
      <c r="B10" s="139"/>
      <c r="C10" s="140">
        <f>(+'1. Conto Economico'!B15)*(365-$B10)/365</f>
        <v>0</v>
      </c>
      <c r="D10" s="140">
        <f>(+'1. Conto Economico'!C15)*(365-$B10)/365</f>
        <v>0</v>
      </c>
      <c r="E10" s="140">
        <f>(+'1. Conto Economico'!D15)*(365-$B10)/365</f>
        <v>0</v>
      </c>
      <c r="F10" s="140">
        <f>(+'1. Conto Economico'!E15)*(365-$B10)/365</f>
        <v>0</v>
      </c>
      <c r="G10" s="140">
        <f>(+'1. Conto Economico'!F15)*(365-$B10)/365</f>
        <v>0</v>
      </c>
      <c r="H10" s="36"/>
    </row>
    <row r="11" spans="1:8" ht="15">
      <c r="A11" s="138" t="str">
        <f>+'1. Conto Economico'!A18</f>
        <v>Personale</v>
      </c>
      <c r="B11" s="139"/>
      <c r="C11" s="140">
        <f>+'1. Conto Economico'!B18*(365-$B11)/365</f>
        <v>0</v>
      </c>
      <c r="D11" s="140">
        <f>+'1. Conto Economico'!C18*(365-$B11)/365</f>
        <v>0</v>
      </c>
      <c r="E11" s="140">
        <f>+'1. Conto Economico'!D18*(365-$B11)/365</f>
        <v>0</v>
      </c>
      <c r="F11" s="140">
        <f>+'1. Conto Economico'!E18*(365-$B11)/365</f>
        <v>0</v>
      </c>
      <c r="G11" s="140">
        <f>+'1. Conto Economico'!F18*(365-$B11)/365</f>
        <v>0</v>
      </c>
      <c r="H11" s="36"/>
    </row>
    <row r="12" spans="1:8" ht="15">
      <c r="A12" s="138" t="str">
        <f>+'1. Conto Economico'!A19</f>
        <v>Costi amministrativi</v>
      </c>
      <c r="B12" s="139"/>
      <c r="C12" s="140">
        <f>+'1. Conto Economico'!B19*(365-$B12)/365</f>
        <v>0</v>
      </c>
      <c r="D12" s="140">
        <f>+'1. Conto Economico'!C19*(365-$B12)/365</f>
        <v>0</v>
      </c>
      <c r="E12" s="140">
        <f>+'1. Conto Economico'!D19*(365-$B12)/365</f>
        <v>0</v>
      </c>
      <c r="F12" s="140">
        <f>+'1. Conto Economico'!E19*(365-$B12)/365</f>
        <v>0</v>
      </c>
      <c r="G12" s="140">
        <f>+'1. Conto Economico'!F19*(365-$B12)/365</f>
        <v>0</v>
      </c>
      <c r="H12" s="36"/>
    </row>
    <row r="13" spans="1:8" ht="15">
      <c r="A13" s="138" t="str">
        <f>+'1. Conto Economico'!A21</f>
        <v>Godimento beni di terzi</v>
      </c>
      <c r="B13" s="139"/>
      <c r="C13" s="140">
        <f>+'1. Conto Economico'!B21*(365-$B13)/365</f>
        <v>0</v>
      </c>
      <c r="D13" s="140">
        <f>+'1. Conto Economico'!C21*(365-$B13)/365</f>
        <v>0</v>
      </c>
      <c r="E13" s="140">
        <f>+'1. Conto Economico'!D21*(365-$B13)/365</f>
        <v>0</v>
      </c>
      <c r="F13" s="140">
        <f>+'1. Conto Economico'!E21*(365-$B13)/365</f>
        <v>0</v>
      </c>
      <c r="G13" s="140">
        <f>+'1. Conto Economico'!F21*(365-$B13)/365</f>
        <v>0</v>
      </c>
      <c r="H13" s="36"/>
    </row>
    <row r="14" spans="1:8" ht="30">
      <c r="A14" s="138" t="str">
        <f>+'1. Conto Economico'!A22</f>
        <v>Trasferte e costi commerciali</v>
      </c>
      <c r="B14" s="139"/>
      <c r="C14" s="140">
        <f>+'1. Conto Economico'!B22*(365-$B14)/365</f>
        <v>0</v>
      </c>
      <c r="D14" s="140">
        <f>+'1. Conto Economico'!C22*(365-$B14)/365</f>
        <v>0</v>
      </c>
      <c r="E14" s="140">
        <f>+'1. Conto Economico'!D22*(365-$B14)/365</f>
        <v>0</v>
      </c>
      <c r="F14" s="140">
        <f>+'1. Conto Economico'!E22*(365-$B14)/365</f>
        <v>0</v>
      </c>
      <c r="G14" s="140">
        <f>+'1. Conto Economico'!F22*(365-$B14)/365</f>
        <v>0</v>
      </c>
      <c r="H14" s="36"/>
    </row>
    <row r="15" spans="1:8" ht="15">
      <c r="A15" s="153" t="str">
        <f>+'1. Conto Economico'!A24</f>
        <v>Oneri diversi di gestione</v>
      </c>
      <c r="B15" s="139"/>
      <c r="C15" s="140">
        <f>+'1. Conto Economico'!B24*(365-$B15)/365</f>
        <v>0</v>
      </c>
      <c r="D15" s="140">
        <f>+'1. Conto Economico'!C24*(365-$B15)/365</f>
        <v>0</v>
      </c>
      <c r="E15" s="140">
        <f>+'1. Conto Economico'!D24*(365-$B15)/365</f>
        <v>0</v>
      </c>
      <c r="F15" s="140">
        <f>+'1. Conto Economico'!E24*(365-$B15)/365</f>
        <v>0</v>
      </c>
      <c r="G15" s="140">
        <f>+'1. Conto Economico'!F24*(365-$B15)/365</f>
        <v>0</v>
      </c>
      <c r="H15" s="36"/>
    </row>
    <row r="16" spans="1:8" ht="15">
      <c r="A16" s="151" t="s">
        <v>68</v>
      </c>
      <c r="B16" s="152"/>
      <c r="C16" s="154">
        <f>SUM(C10:C15)</f>
        <v>0</v>
      </c>
      <c r="D16" s="154">
        <f>SUM(D10:D15)</f>
        <v>0</v>
      </c>
      <c r="E16" s="154">
        <f>SUM(E10:E15)</f>
        <v>0</v>
      </c>
      <c r="F16" s="154">
        <f>SUM(F10:F15)</f>
        <v>0</v>
      </c>
      <c r="G16" s="154">
        <f>SUM(G10:G15)</f>
        <v>0</v>
      </c>
      <c r="H16" s="36"/>
    </row>
    <row r="17" spans="1:12" ht="15" outlineLevel="1">
      <c r="A17" s="138" t="s">
        <v>26</v>
      </c>
      <c r="B17" s="155"/>
      <c r="C17" s="140"/>
      <c r="D17" s="140">
        <f>(+'1. Conto Economico'!B15)-C10</f>
        <v>0</v>
      </c>
      <c r="E17" s="140">
        <f>(+'1. Conto Economico'!C15)-D10</f>
        <v>0</v>
      </c>
      <c r="F17" s="140">
        <f>(+'1. Conto Economico'!D15)-E10</f>
        <v>0</v>
      </c>
      <c r="G17" s="140">
        <f>(+'1. Conto Economico'!E15)-F10</f>
        <v>0</v>
      </c>
      <c r="H17" s="36"/>
      <c r="I17" s="132"/>
      <c r="J17" s="132"/>
      <c r="K17" s="132"/>
      <c r="L17" s="132"/>
    </row>
    <row r="18" spans="1:8" ht="15" outlineLevel="1">
      <c r="A18" s="138" t="str">
        <f>+A11</f>
        <v>Personale</v>
      </c>
      <c r="B18" s="155"/>
      <c r="C18" s="140"/>
      <c r="D18" s="140">
        <f>+'1. Conto Economico'!B18-C11</f>
        <v>0</v>
      </c>
      <c r="E18" s="140">
        <f>+'1. Conto Economico'!C18-D11</f>
        <v>0</v>
      </c>
      <c r="F18" s="140">
        <f>+'1. Conto Economico'!D18-E11</f>
        <v>0</v>
      </c>
      <c r="G18" s="140">
        <f>+'1. Conto Economico'!E18-F11</f>
        <v>0</v>
      </c>
      <c r="H18" s="36"/>
    </row>
    <row r="19" spans="1:8" ht="15" outlineLevel="1">
      <c r="A19" s="138" t="str">
        <f>+A12</f>
        <v>Costi amministrativi</v>
      </c>
      <c r="B19" s="155"/>
      <c r="C19" s="140"/>
      <c r="D19" s="140">
        <f>+'1. Conto Economico'!B19-C12</f>
        <v>0</v>
      </c>
      <c r="E19" s="140">
        <f>+'1. Conto Economico'!C19-D12</f>
        <v>0</v>
      </c>
      <c r="F19" s="140">
        <f>+'1. Conto Economico'!D19-E12</f>
        <v>0</v>
      </c>
      <c r="G19" s="140">
        <f>+'1. Conto Economico'!E19-F12</f>
        <v>0</v>
      </c>
      <c r="H19" s="36"/>
    </row>
    <row r="20" spans="1:8" ht="15" outlineLevel="1">
      <c r="A20" s="138" t="str">
        <f>+A13</f>
        <v>Godimento beni di terzi</v>
      </c>
      <c r="B20" s="155"/>
      <c r="C20" s="140"/>
      <c r="D20" s="140">
        <f>+'1. Conto Economico'!B21-C13</f>
        <v>0</v>
      </c>
      <c r="E20" s="140">
        <f>+'1. Conto Economico'!C21-D13</f>
        <v>0</v>
      </c>
      <c r="F20" s="140">
        <f>+'1. Conto Economico'!D21-E13</f>
        <v>0</v>
      </c>
      <c r="G20" s="140">
        <f>+'1. Conto Economico'!E21-F13</f>
        <v>0</v>
      </c>
      <c r="H20" s="36"/>
    </row>
    <row r="21" spans="1:8" ht="30" outlineLevel="1">
      <c r="A21" s="138" t="str">
        <f>+A14</f>
        <v>Trasferte e costi commerciali</v>
      </c>
      <c r="B21" s="155"/>
      <c r="C21" s="140"/>
      <c r="D21" s="140">
        <f>+'1. Conto Economico'!B22-C14</f>
        <v>0</v>
      </c>
      <c r="E21" s="140">
        <f>+'1. Conto Economico'!C22-D14</f>
        <v>0</v>
      </c>
      <c r="F21" s="140">
        <f>+'1. Conto Economico'!D22-E14</f>
        <v>0</v>
      </c>
      <c r="G21" s="140">
        <f>+'1. Conto Economico'!E22-F14</f>
        <v>0</v>
      </c>
      <c r="H21" s="36"/>
    </row>
    <row r="22" spans="1:8" ht="15" outlineLevel="1">
      <c r="A22" s="138" t="str">
        <f>+A15</f>
        <v>Oneri diversi di gestione</v>
      </c>
      <c r="B22" s="155"/>
      <c r="C22" s="140"/>
      <c r="D22" s="140">
        <f>+'1. Conto Economico'!B24-C15</f>
        <v>0</v>
      </c>
      <c r="E22" s="140">
        <f>+'1. Conto Economico'!C24-D15</f>
        <v>0</v>
      </c>
      <c r="F22" s="140">
        <f>+'1. Conto Economico'!D24-E15</f>
        <v>0</v>
      </c>
      <c r="G22" s="140">
        <f>+'1. Conto Economico'!E24-F15</f>
        <v>0</v>
      </c>
      <c r="H22" s="36"/>
    </row>
    <row r="23" spans="1:8" ht="15">
      <c r="A23" s="151" t="s">
        <v>69</v>
      </c>
      <c r="B23" s="152"/>
      <c r="C23" s="154">
        <f>SUM(C17:C22)</f>
        <v>0</v>
      </c>
      <c r="D23" s="154">
        <f>SUM(D17:D22)</f>
        <v>0</v>
      </c>
      <c r="E23" s="154">
        <f>SUM(E17:E22)</f>
        <v>0</v>
      </c>
      <c r="F23" s="154">
        <f>SUM(F17:F22)</f>
        <v>0</v>
      </c>
      <c r="G23" s="154">
        <f>SUM(G17:G22)</f>
        <v>0</v>
      </c>
      <c r="H23" s="36"/>
    </row>
    <row r="24" spans="1:8" ht="15">
      <c r="A24" s="156" t="s">
        <v>70</v>
      </c>
      <c r="B24" s="148">
        <v>0.22</v>
      </c>
      <c r="C24" s="149">
        <f>+$B$24*(C10+C14+C12)</f>
        <v>0</v>
      </c>
      <c r="D24" s="149">
        <f>+$B$24*(D10+D14+D12)</f>
        <v>0</v>
      </c>
      <c r="E24" s="149">
        <f>+$B$24*(E10+E14+E12)</f>
        <v>0</v>
      </c>
      <c r="F24" s="149">
        <f>+$B$24*(F10+F14+F12)</f>
        <v>0</v>
      </c>
      <c r="G24" s="149">
        <f>+$B$24*(G10+G14+G12)</f>
        <v>0</v>
      </c>
      <c r="H24" s="36"/>
    </row>
    <row r="25" spans="1:8" ht="15">
      <c r="A25" s="156" t="s">
        <v>71</v>
      </c>
      <c r="B25" s="157">
        <f>+B24</f>
        <v>0.22</v>
      </c>
      <c r="C25" s="149">
        <f>+$B$25*(C17+C21+C19)</f>
        <v>0</v>
      </c>
      <c r="D25" s="149">
        <f>+$B$25*(D17+D21+D19)</f>
        <v>0</v>
      </c>
      <c r="E25" s="149">
        <f>+$B$25*(E17+E21+E19)</f>
        <v>0</v>
      </c>
      <c r="F25" s="149">
        <f>+$B$25*(F17+F21+F19)</f>
        <v>0</v>
      </c>
      <c r="G25" s="149">
        <f>+$B$25*(G17+G21+G19)</f>
        <v>0</v>
      </c>
      <c r="H25" s="36"/>
    </row>
    <row r="26" spans="1:8" ht="15">
      <c r="A26" s="156" t="s">
        <v>72</v>
      </c>
      <c r="B26" s="157"/>
      <c r="C26" s="149">
        <f>+'1. Conto Economico'!B41</f>
        <v>0</v>
      </c>
      <c r="D26" s="149">
        <f>+'1. Conto Economico'!C41</f>
        <v>0</v>
      </c>
      <c r="E26" s="149">
        <f>+'1. Conto Economico'!D41</f>
        <v>0</v>
      </c>
      <c r="F26" s="149">
        <f>+'1. Conto Economico'!E41</f>
        <v>0</v>
      </c>
      <c r="G26" s="149">
        <f>+'1. Conto Economico'!F41</f>
        <v>0</v>
      </c>
      <c r="H26" s="36"/>
    </row>
    <row r="27" spans="1:8" ht="15">
      <c r="A27" s="151" t="s">
        <v>73</v>
      </c>
      <c r="B27" s="158"/>
      <c r="C27" s="154">
        <f>+C23+C16+C24+C25+C26</f>
        <v>0</v>
      </c>
      <c r="D27" s="154">
        <f>+D23+D16+D24+D25+D26</f>
        <v>0</v>
      </c>
      <c r="E27" s="154">
        <f>+E23+E16+E24+E25+E26</f>
        <v>0</v>
      </c>
      <c r="F27" s="154">
        <f>+F23+F16+F24+F25+F26</f>
        <v>0</v>
      </c>
      <c r="G27" s="154">
        <f>+G23+G16+G24+G25+G26</f>
        <v>0</v>
      </c>
      <c r="H27" s="36"/>
    </row>
    <row r="28" spans="1:8" ht="15">
      <c r="A28" s="138" t="s">
        <v>57</v>
      </c>
      <c r="B28" s="159"/>
      <c r="C28" s="140"/>
      <c r="D28" s="140">
        <f>+'1. Conto Economico'!B45</f>
        <v>0</v>
      </c>
      <c r="E28" s="140">
        <f>+'1. Conto Economico'!C45</f>
        <v>0</v>
      </c>
      <c r="F28" s="140">
        <f>+'1. Conto Economico'!D45</f>
        <v>0</v>
      </c>
      <c r="G28" s="140">
        <f>+'1. Conto Economico'!E45</f>
        <v>0</v>
      </c>
      <c r="H28" s="36"/>
    </row>
    <row r="29" spans="1:8" ht="15">
      <c r="A29" s="138" t="s">
        <v>74</v>
      </c>
      <c r="B29" s="159"/>
      <c r="C29" s="146"/>
      <c r="D29" s="146">
        <f>+C33</f>
        <v>0</v>
      </c>
      <c r="E29" s="146">
        <f>+D33</f>
        <v>0</v>
      </c>
      <c r="F29" s="146">
        <f>+E33</f>
        <v>0</v>
      </c>
      <c r="G29" s="146">
        <f>+F33</f>
        <v>0</v>
      </c>
      <c r="H29" s="36"/>
    </row>
    <row r="30" spans="1:8" ht="15">
      <c r="A30" s="138" t="s">
        <v>75</v>
      </c>
      <c r="B30" s="160">
        <f>+B7</f>
        <v>0.22</v>
      </c>
      <c r="C30" s="146">
        <f>+$B$30*('1. Conto Economico'!B8)</f>
        <v>0</v>
      </c>
      <c r="D30" s="146">
        <f>+$B$30*('1. Conto Economico'!C8)</f>
        <v>0</v>
      </c>
      <c r="E30" s="146">
        <f>+$B$30*('1. Conto Economico'!D8)</f>
        <v>0</v>
      </c>
      <c r="F30" s="146">
        <f>+$B$30*('1. Conto Economico'!E8)</f>
        <v>0</v>
      </c>
      <c r="G30" s="146">
        <f>+$B$30*('1. Conto Economico'!F8)</f>
        <v>0</v>
      </c>
      <c r="H30" s="36"/>
    </row>
    <row r="31" spans="1:8" ht="30">
      <c r="A31" s="138" t="s">
        <v>76</v>
      </c>
      <c r="B31" s="160">
        <f>+B24</f>
        <v>0.22</v>
      </c>
      <c r="C31" s="146">
        <f>+$B$31*('1. Conto Economico'!B15+'1. Conto Economico'!B22+'1. Conto Economico'!B19)-C38</f>
        <v>0</v>
      </c>
      <c r="D31" s="146">
        <f>+$B$31*('1. Conto Economico'!C15+'1. Conto Economico'!C22+'1. Conto Economico'!C19)-D38</f>
        <v>0</v>
      </c>
      <c r="E31" s="146">
        <f>+$B$31*('1. Conto Economico'!D15+'1. Conto Economico'!D22+'1. Conto Economico'!D19)-E38</f>
        <v>0</v>
      </c>
      <c r="F31" s="146">
        <f>+$B$31*('1. Conto Economico'!E15+'1. Conto Economico'!E22+'1. Conto Economico'!E19)-F38</f>
        <v>0</v>
      </c>
      <c r="G31" s="146">
        <f>+$B$31*('1. Conto Economico'!F15+'1. Conto Economico'!F22+'1. Conto Economico'!F19)-G38</f>
        <v>0</v>
      </c>
      <c r="H31" s="36"/>
    </row>
    <row r="32" spans="1:8" ht="15">
      <c r="A32" s="138" t="s">
        <v>77</v>
      </c>
      <c r="B32" s="159"/>
      <c r="C32" s="146">
        <f>-C30+C31</f>
        <v>0</v>
      </c>
      <c r="D32" s="146">
        <f>-D30+D31</f>
        <v>0</v>
      </c>
      <c r="E32" s="146">
        <f>-E30+E31</f>
        <v>0</v>
      </c>
      <c r="F32" s="146">
        <f>-F30+F31</f>
        <v>0</v>
      </c>
      <c r="G32" s="146">
        <f>-G30+G31</f>
        <v>0</v>
      </c>
      <c r="H32" s="36"/>
    </row>
    <row r="33" spans="1:7" s="36" customFormat="1" ht="15">
      <c r="A33" s="138" t="s">
        <v>78</v>
      </c>
      <c r="B33" s="138"/>
      <c r="C33" s="146">
        <f>+IF(C32+C29&gt;0,C29+C32,0)</f>
        <v>0</v>
      </c>
      <c r="D33" s="146">
        <f>+IF(D32+D29&gt;0,D29+D32,0)</f>
        <v>0</v>
      </c>
      <c r="E33" s="146">
        <f>+IF(E32+E29&gt;0,E29+E32,0)</f>
        <v>0</v>
      </c>
      <c r="F33" s="146">
        <f>+IF(F32+F29&gt;0,F29+F32,0)</f>
        <v>0</v>
      </c>
      <c r="G33" s="146">
        <f>+IF(G32+G29&gt;0,G29+G32,0)</f>
        <v>0</v>
      </c>
    </row>
    <row r="34" spans="1:7" s="36" customFormat="1" ht="30">
      <c r="A34" s="138" t="s">
        <v>79</v>
      </c>
      <c r="B34" s="138"/>
      <c r="C34" s="146">
        <f>+IF(C33&gt;0,0,C32+C29)</f>
        <v>0</v>
      </c>
      <c r="D34" s="146">
        <f>+IF(D33&gt;0,0,D32+D29)</f>
        <v>0</v>
      </c>
      <c r="E34" s="146">
        <f>+IF(E33&gt;0,0,E32+E29)</f>
        <v>0</v>
      </c>
      <c r="F34" s="146">
        <f>+IF(F33&gt;0,0,F32+F29)</f>
        <v>0</v>
      </c>
      <c r="G34" s="146">
        <f>+IF(G33&gt;0,0,G32+G29)</f>
        <v>0</v>
      </c>
    </row>
    <row r="35" spans="1:7" s="36" customFormat="1" ht="15">
      <c r="A35" s="161" t="s">
        <v>80</v>
      </c>
      <c r="B35" s="162"/>
      <c r="C35" s="163">
        <f>+C9-C27-C28+C34</f>
        <v>0</v>
      </c>
      <c r="D35" s="163">
        <f>+D9-D27-D28+D34</f>
        <v>0</v>
      </c>
      <c r="E35" s="163">
        <f>+E9-E27-E28+E34</f>
        <v>0</v>
      </c>
      <c r="F35" s="163">
        <f>+F9-F27-F28+F34</f>
        <v>0</v>
      </c>
      <c r="G35" s="163">
        <f>+G9-G27-G28+G34</f>
        <v>0</v>
      </c>
    </row>
    <row r="36" spans="1:7" s="36" customFormat="1" ht="15">
      <c r="A36" s="138" t="s">
        <v>81</v>
      </c>
      <c r="B36" s="138"/>
      <c r="C36" s="146">
        <f>-(+'7. Investimenti - Ammortamenti'!D5+'7. Investimenti - Ammortamenti'!D6+'7. Investimenti - Ammortamenti'!D7+'7. Investimenti - Ammortamenti'!D8+'7. Investimenti - Ammortamenti'!D9+'7. Investimenti - Ammortamenti'!D10)</f>
        <v>0</v>
      </c>
      <c r="D36" s="146">
        <f>-(+'7. Investimenti - Ammortamenti'!E5+'7. Investimenti - Ammortamenti'!E6+'7. Investimenti - Ammortamenti'!E7+'7. Investimenti - Ammortamenti'!E8+'7. Investimenti - Ammortamenti'!E9+'7. Investimenti - Ammortamenti'!E10)</f>
        <v>0</v>
      </c>
      <c r="E36" s="146">
        <f>-(+'7. Investimenti - Ammortamenti'!F5+'7. Investimenti - Ammortamenti'!F6+'7. Investimenti - Ammortamenti'!F7+'7. Investimenti - Ammortamenti'!F8+'7. Investimenti - Ammortamenti'!F9+'7. Investimenti - Ammortamenti'!F10)</f>
        <v>0</v>
      </c>
      <c r="F36" s="146">
        <f>-(+'7. Investimenti - Ammortamenti'!G5+'7. Investimenti - Ammortamenti'!G6+'7. Investimenti - Ammortamenti'!G7+'7. Investimenti - Ammortamenti'!G8+'7. Investimenti - Ammortamenti'!G9+'7. Investimenti - Ammortamenti'!G10)</f>
        <v>0</v>
      </c>
      <c r="G36" s="146">
        <f>-(+'7. Investimenti - Ammortamenti'!H5+'7. Investimenti - Ammortamenti'!H6+'7. Investimenti - Ammortamenti'!H7+'7. Investimenti - Ammortamenti'!H8+'7. Investimenti - Ammortamenti'!H9+'7. Investimenti - Ammortamenti'!H10)</f>
        <v>0</v>
      </c>
    </row>
    <row r="37" spans="1:7" s="36" customFormat="1" ht="15">
      <c r="A37" s="138" t="s">
        <v>82</v>
      </c>
      <c r="B37" s="138"/>
      <c r="C37" s="146">
        <f>-(+'7. Investimenti - Ammortamenti'!D12+'7. Investimenti - Ammortamenti'!D13+'7. Investimenti - Ammortamenti'!D14+'7. Investimenti - Ammortamenti'!D15)</f>
        <v>0</v>
      </c>
      <c r="D37" s="146">
        <f>-(+'7. Investimenti - Ammortamenti'!E12+'7. Investimenti - Ammortamenti'!E13+'7. Investimenti - Ammortamenti'!E14+'7. Investimenti - Ammortamenti'!E15)</f>
        <v>0</v>
      </c>
      <c r="E37" s="146">
        <f>-(+'7. Investimenti - Ammortamenti'!F12+'7. Investimenti - Ammortamenti'!F13+'7. Investimenti - Ammortamenti'!F14+'7. Investimenti - Ammortamenti'!F15)</f>
        <v>0</v>
      </c>
      <c r="F37" s="146">
        <f>-(+'7. Investimenti - Ammortamenti'!G12+'7. Investimenti - Ammortamenti'!G13+'7. Investimenti - Ammortamenti'!G14+'7. Investimenti - Ammortamenti'!G15)</f>
        <v>0</v>
      </c>
      <c r="G37" s="146">
        <f>-(+'7. Investimenti - Ammortamenti'!H12+'7. Investimenti - Ammortamenti'!H13+'7. Investimenti - Ammortamenti'!H14+'7. Investimenti - Ammortamenti'!H15)</f>
        <v>0</v>
      </c>
    </row>
    <row r="38" spans="1:7" s="36" customFormat="1" ht="15">
      <c r="A38" s="138" t="s">
        <v>83</v>
      </c>
      <c r="B38" s="160">
        <f>+B24</f>
        <v>0.22</v>
      </c>
      <c r="C38" s="146">
        <f>+$B$38*(C37+C36)</f>
        <v>0</v>
      </c>
      <c r="D38" s="146">
        <f>+$B$38*(D37+D36)</f>
        <v>0</v>
      </c>
      <c r="E38" s="146">
        <f>+$B$38*(E37+E36)</f>
        <v>0</v>
      </c>
      <c r="F38" s="146">
        <f>+$B$38*(F37+F36)</f>
        <v>0</v>
      </c>
      <c r="G38" s="146">
        <f>+$B$38*(G37+G36)</f>
        <v>0</v>
      </c>
    </row>
    <row r="39" spans="1:7" s="36" customFormat="1" ht="15">
      <c r="A39" s="161" t="s">
        <v>84</v>
      </c>
      <c r="B39" s="162"/>
      <c r="C39" s="163">
        <f>+C37+C36+C38</f>
        <v>0</v>
      </c>
      <c r="D39" s="163">
        <f>+D37+D36+D38</f>
        <v>0</v>
      </c>
      <c r="E39" s="163">
        <f>+E37+E36+E38</f>
        <v>0</v>
      </c>
      <c r="F39" s="163">
        <f>+F37+F36+F38</f>
        <v>0</v>
      </c>
      <c r="G39" s="163">
        <f>+G37+G36+G38</f>
        <v>0</v>
      </c>
    </row>
    <row r="40" spans="1:7" s="36" customFormat="1" ht="15">
      <c r="A40" s="138" t="s">
        <v>85</v>
      </c>
      <c r="B40" s="138"/>
      <c r="C40" s="146">
        <f>+'8. Finanziamenti'!B13</f>
        <v>0</v>
      </c>
      <c r="D40" s="146"/>
      <c r="E40" s="146"/>
      <c r="F40" s="146"/>
      <c r="G40" s="146"/>
    </row>
    <row r="41" spans="1:7" s="36" customFormat="1" ht="15">
      <c r="A41" s="138" t="s">
        <v>86</v>
      </c>
      <c r="B41" s="138"/>
      <c r="C41" s="146">
        <f>+'8. Finanziamenti'!B3</f>
        <v>0</v>
      </c>
      <c r="D41" s="146">
        <f>+'8. Finanziamenti'!C3</f>
        <v>0</v>
      </c>
      <c r="E41" s="146">
        <f>+'8. Finanziamenti'!D3</f>
        <v>0</v>
      </c>
      <c r="F41" s="146">
        <f>+'8. Finanziamenti'!E3</f>
        <v>0</v>
      </c>
      <c r="G41" s="146">
        <f>+'8. Finanziamenti'!F3</f>
        <v>0</v>
      </c>
    </row>
    <row r="42" spans="1:7" s="36" customFormat="1" ht="15">
      <c r="A42" s="161" t="s">
        <v>87</v>
      </c>
      <c r="B42" s="162"/>
      <c r="C42" s="163">
        <f>+C41+C40</f>
        <v>0</v>
      </c>
      <c r="D42" s="163">
        <f>+D41+D40</f>
        <v>0</v>
      </c>
      <c r="E42" s="163">
        <f>+E41+E40</f>
        <v>0</v>
      </c>
      <c r="F42" s="163">
        <f>+F41+F40</f>
        <v>0</v>
      </c>
      <c r="G42" s="163">
        <f>+G41+G40</f>
        <v>0</v>
      </c>
    </row>
    <row r="43" spans="1:7" s="36" customFormat="1" ht="15">
      <c r="A43" s="138" t="s">
        <v>88</v>
      </c>
      <c r="B43" s="138"/>
      <c r="C43" s="146">
        <f>-'8. Finanziamenti'!B8</f>
        <v>0</v>
      </c>
      <c r="D43" s="146">
        <f>-'8. Finanziamenti'!C8</f>
        <v>0</v>
      </c>
      <c r="E43" s="146">
        <f>-'8. Finanziamenti'!D8</f>
        <v>0</v>
      </c>
      <c r="F43" s="146">
        <f>-'8. Finanziamenti'!E8</f>
        <v>0</v>
      </c>
      <c r="G43" s="146">
        <f>-'8. Finanziamenti'!F8</f>
        <v>0</v>
      </c>
    </row>
    <row r="44" spans="1:7" s="36" customFormat="1" ht="15">
      <c r="A44" s="138" t="s">
        <v>89</v>
      </c>
      <c r="B44" s="138"/>
      <c r="C44" s="146">
        <f>-'8. Finanziamenti'!B7</f>
        <v>0</v>
      </c>
      <c r="D44" s="146">
        <f>-'8. Finanziamenti'!C7</f>
        <v>0</v>
      </c>
      <c r="E44" s="146">
        <f>-'8. Finanziamenti'!D7</f>
        <v>0</v>
      </c>
      <c r="F44" s="146">
        <f>-'8. Finanziamenti'!E7</f>
        <v>0</v>
      </c>
      <c r="G44" s="146">
        <f>-'8. Finanziamenti'!F7</f>
        <v>0</v>
      </c>
    </row>
    <row r="45" spans="1:7" s="36" customFormat="1" ht="15">
      <c r="A45" s="151" t="s">
        <v>90</v>
      </c>
      <c r="B45" s="152"/>
      <c r="C45" s="154">
        <f>+C43+C44</f>
        <v>0</v>
      </c>
      <c r="D45" s="154">
        <f>+D43+D44</f>
        <v>0</v>
      </c>
      <c r="E45" s="154">
        <f>+E43+E44</f>
        <v>0</v>
      </c>
      <c r="F45" s="154">
        <f>+F43+F44</f>
        <v>0</v>
      </c>
      <c r="G45" s="154">
        <f>+G43+G44</f>
        <v>0</v>
      </c>
    </row>
    <row r="46" spans="1:7" s="36" customFormat="1" ht="15">
      <c r="A46" s="161" t="s">
        <v>91</v>
      </c>
      <c r="B46" s="162"/>
      <c r="C46" s="163">
        <f>+C45+C42+C35+C39</f>
        <v>0</v>
      </c>
      <c r="D46" s="163">
        <f>+D45+D42+D35+D39</f>
        <v>0</v>
      </c>
      <c r="E46" s="163">
        <f>+E45+E42+E35+E39</f>
        <v>0</v>
      </c>
      <c r="F46" s="163">
        <f>+F45+F42+F35+F39</f>
        <v>0</v>
      </c>
      <c r="G46" s="163">
        <f>+G45+G42+G35+G39</f>
        <v>0</v>
      </c>
    </row>
    <row r="47" spans="1:7" s="36" customFormat="1" ht="15">
      <c r="A47" s="164"/>
      <c r="B47" s="165"/>
      <c r="C47" s="146"/>
      <c r="D47" s="146"/>
      <c r="E47" s="146"/>
      <c r="F47" s="146"/>
      <c r="G47" s="146"/>
    </row>
    <row r="48" spans="1:7" s="36" customFormat="1" ht="15">
      <c r="A48" s="151" t="s">
        <v>92</v>
      </c>
      <c r="B48" s="152"/>
      <c r="C48" s="154">
        <v>0</v>
      </c>
      <c r="D48" s="154">
        <f>+C54</f>
        <v>0</v>
      </c>
      <c r="E48" s="154">
        <f>+D54</f>
        <v>0</v>
      </c>
      <c r="F48" s="154">
        <f>+E54</f>
        <v>0</v>
      </c>
      <c r="G48" s="154">
        <f>+F54</f>
        <v>0</v>
      </c>
    </row>
    <row r="49" spans="1:7" s="36" customFormat="1" ht="15">
      <c r="A49" s="151" t="s">
        <v>93</v>
      </c>
      <c r="B49" s="152"/>
      <c r="C49" s="154">
        <f>+C46</f>
        <v>0</v>
      </c>
      <c r="D49" s="154">
        <f>+D46</f>
        <v>0</v>
      </c>
      <c r="E49" s="154">
        <f>+E46</f>
        <v>0</v>
      </c>
      <c r="F49" s="154">
        <f>+F46</f>
        <v>0</v>
      </c>
      <c r="G49" s="154">
        <f>+G46</f>
        <v>0</v>
      </c>
    </row>
    <row r="50" spans="1:7" s="36" customFormat="1" ht="30">
      <c r="A50" s="166" t="s">
        <v>94</v>
      </c>
      <c r="B50" s="167"/>
      <c r="C50" s="154">
        <f>+C49+C48</f>
        <v>0</v>
      </c>
      <c r="D50" s="154">
        <f>+D49+D48</f>
        <v>0</v>
      </c>
      <c r="E50" s="154">
        <f>+E49+E48</f>
        <v>0</v>
      </c>
      <c r="F50" s="154">
        <f>+F49+F48</f>
        <v>0</v>
      </c>
      <c r="G50" s="154">
        <f>+G49+G48</f>
        <v>0</v>
      </c>
    </row>
    <row r="51" spans="1:7" s="36" customFormat="1" ht="15">
      <c r="A51" s="138" t="s">
        <v>95</v>
      </c>
      <c r="B51" s="138"/>
      <c r="C51" s="146">
        <f>+(C48+C50)/2</f>
        <v>0</v>
      </c>
      <c r="D51" s="146">
        <f>+(D48+D50)/2</f>
        <v>0</v>
      </c>
      <c r="E51" s="146">
        <f>+(E48+E50)/2</f>
        <v>0</v>
      </c>
      <c r="F51" s="146">
        <f>+(F48+F50)/2</f>
        <v>0</v>
      </c>
      <c r="G51" s="146">
        <f>+(G48+G50)/2</f>
        <v>0</v>
      </c>
    </row>
    <row r="52" spans="1:7" s="36" customFormat="1" ht="15">
      <c r="A52" s="138" t="s">
        <v>96</v>
      </c>
      <c r="B52" s="168">
        <v>0.0001</v>
      </c>
      <c r="C52" s="146">
        <f>+IF(C51&gt;0,C51*$B$52,0)</f>
        <v>0</v>
      </c>
      <c r="D52" s="146">
        <f>+IF(D51&gt;0,D51*$B$52,0)</f>
        <v>0</v>
      </c>
      <c r="E52" s="146">
        <f>+IF(E51&gt;0,E51*$B$52,0)</f>
        <v>0</v>
      </c>
      <c r="F52" s="146">
        <f>+IF(F51&gt;0,F51*$B$52,0)</f>
        <v>0</v>
      </c>
      <c r="G52" s="146">
        <f>+IF(G51&gt;0,G51*$B$52,0)</f>
        <v>0</v>
      </c>
    </row>
    <row r="53" spans="1:7" s="36" customFormat="1" ht="15">
      <c r="A53" s="138" t="s">
        <v>97</v>
      </c>
      <c r="B53" s="168">
        <v>0.035</v>
      </c>
      <c r="C53" s="140">
        <f>+IF(C51&lt;0,C51*$B$53,0)</f>
        <v>0</v>
      </c>
      <c r="D53" s="146">
        <f>+IF(D51&lt;0,D51*$B$53,0)</f>
        <v>0</v>
      </c>
      <c r="E53" s="146">
        <f>+IF(E51&lt;0,E51*$B$53,0)</f>
        <v>0</v>
      </c>
      <c r="F53" s="146">
        <f>+IF(F51&lt;0,F51*$B$53,0)</f>
        <v>0</v>
      </c>
      <c r="G53" s="146">
        <f>+IF(G51&lt;0,G51*$B$53,0)</f>
        <v>0</v>
      </c>
    </row>
    <row r="54" spans="1:7" s="36" customFormat="1" ht="30">
      <c r="A54" s="166" t="s">
        <v>98</v>
      </c>
      <c r="B54" s="167"/>
      <c r="C54" s="154">
        <f>+C50+C52+C53</f>
        <v>0</v>
      </c>
      <c r="D54" s="154">
        <f>+D50+D52+D53</f>
        <v>0</v>
      </c>
      <c r="E54" s="154">
        <f>+E50+E52+E53</f>
        <v>0</v>
      </c>
      <c r="F54" s="154">
        <f>+F50+F52+F53</f>
        <v>0</v>
      </c>
      <c r="G54" s="154">
        <f>+G50+G52+G53</f>
        <v>0</v>
      </c>
    </row>
    <row r="112" ht="15"/>
    <row r="113" ht="15"/>
    <row r="115" ht="15"/>
  </sheetData>
  <sheetProtection/>
  <dataValidations count="1">
    <dataValidation type="list" allowBlank="1" showInputMessage="1" showErrorMessage="1" sqref="B2 B10:B15">
      <formula1>Giorni</formula1>
    </dataValidation>
  </dataValidations>
  <printOptions/>
  <pageMargins left="0.7" right="0.7" top="0.75" bottom="0.75" header="0.3" footer="0.3"/>
  <pageSetup horizontalDpi="600" verticalDpi="600" orientation="portrait" paperSize="9" r:id="rId3"/>
  <rowBreaks count="1" manualBreakCount="1">
    <brk id="39" max="6" man="1"/>
  </rowBreaks>
  <legacyDrawing r:id="rId2"/>
</worksheet>
</file>

<file path=xl/worksheets/sheet4.xml><?xml version="1.0" encoding="utf-8"?>
<worksheet xmlns="http://schemas.openxmlformats.org/spreadsheetml/2006/main" xmlns:r="http://schemas.openxmlformats.org/officeDocument/2006/relationships">
  <dimension ref="A1:I32"/>
  <sheetViews>
    <sheetView zoomScalePageLayoutView="0" workbookViewId="0" topLeftCell="A2">
      <selection activeCell="J18" sqref="J18"/>
    </sheetView>
  </sheetViews>
  <sheetFormatPr defaultColWidth="8.8515625" defaultRowHeight="15" outlineLevelRow="1"/>
  <cols>
    <col min="1" max="1" width="27.140625" style="75" bestFit="1" customWidth="1"/>
    <col min="2" max="3" width="10.00390625" style="78" bestFit="1" customWidth="1"/>
    <col min="4" max="4" width="11.421875" style="78" bestFit="1" customWidth="1"/>
    <col min="5" max="5" width="11.421875" style="78" customWidth="1"/>
    <col min="6" max="6" width="11.421875" style="78" bestFit="1" customWidth="1"/>
    <col min="7" max="16384" width="8.8515625" style="62" customWidth="1"/>
  </cols>
  <sheetData>
    <row r="1" spans="1:9" ht="15" hidden="1" outlineLevel="1">
      <c r="A1" s="59" t="s">
        <v>144</v>
      </c>
      <c r="B1" s="60">
        <f>+B16-B30</f>
        <v>0</v>
      </c>
      <c r="C1" s="60">
        <f>+C16-C30</f>
        <v>0</v>
      </c>
      <c r="D1" s="60">
        <f>+D16-D30</f>
        <v>0</v>
      </c>
      <c r="E1" s="60">
        <f>+E16-E30</f>
        <v>0</v>
      </c>
      <c r="F1" s="60">
        <f>+F16-F30</f>
        <v>0</v>
      </c>
      <c r="G1" s="61"/>
      <c r="H1" s="61"/>
      <c r="I1" s="61"/>
    </row>
    <row r="2" spans="1:9" ht="19.5" customHeight="1" collapsed="1">
      <c r="A2" s="2" t="s">
        <v>145</v>
      </c>
      <c r="B2" s="3" t="s">
        <v>18</v>
      </c>
      <c r="C2" s="3" t="s">
        <v>19</v>
      </c>
      <c r="D2" s="3" t="s">
        <v>20</v>
      </c>
      <c r="E2" s="3" t="s">
        <v>21</v>
      </c>
      <c r="F2" s="3" t="s">
        <v>22</v>
      </c>
      <c r="G2" s="61"/>
      <c r="H2" s="61"/>
      <c r="I2" s="61"/>
    </row>
    <row r="3" spans="1:6" ht="15">
      <c r="A3" s="4" t="s">
        <v>146</v>
      </c>
      <c r="B3" s="7"/>
      <c r="C3" s="63"/>
      <c r="D3" s="63"/>
      <c r="E3" s="63"/>
      <c r="F3" s="63"/>
    </row>
    <row r="4" spans="1:6" s="67" customFormat="1" ht="15">
      <c r="A4" s="9" t="s">
        <v>147</v>
      </c>
      <c r="B4" s="64"/>
      <c r="C4" s="65"/>
      <c r="D4" s="66"/>
      <c r="E4" s="65"/>
      <c r="F4" s="65"/>
    </row>
    <row r="5" spans="1:6" ht="15">
      <c r="A5" s="8" t="s">
        <v>148</v>
      </c>
      <c r="B5" s="7">
        <f>+'7. Investimenti - Ammortamenti'!D115+'7. Investimenti - Ammortamenti'!D116+'7. Investimenti - Ammortamenti'!D117+'7. Investimenti - Ammortamenti'!D118+'7. Investimenti - Ammortamenti'!D119+'7. Investimenti - Ammortamenti'!D120</f>
        <v>0</v>
      </c>
      <c r="C5" s="7">
        <f>+'7. Investimenti - Ammortamenti'!E115+'7. Investimenti - Ammortamenti'!E116+'7. Investimenti - Ammortamenti'!E117+'7. Investimenti - Ammortamenti'!E118+'7. Investimenti - Ammortamenti'!E119+'7. Investimenti - Ammortamenti'!E120</f>
        <v>0</v>
      </c>
      <c r="D5" s="7">
        <f>+'7. Investimenti - Ammortamenti'!F115+'7. Investimenti - Ammortamenti'!F116+'7. Investimenti - Ammortamenti'!F117+'7. Investimenti - Ammortamenti'!F118+'7. Investimenti - Ammortamenti'!F119+'7. Investimenti - Ammortamenti'!F120</f>
        <v>0</v>
      </c>
      <c r="E5" s="7">
        <f>+'7. Investimenti - Ammortamenti'!G115+'7. Investimenti - Ammortamenti'!G116+'7. Investimenti - Ammortamenti'!G117+'7. Investimenti - Ammortamenti'!G118+'7. Investimenti - Ammortamenti'!G119+'7. Investimenti - Ammortamenti'!G120</f>
        <v>0</v>
      </c>
      <c r="F5" s="7">
        <f>+'7. Investimenti - Ammortamenti'!H115+'7. Investimenti - Ammortamenti'!H116+'7. Investimenti - Ammortamenti'!H117+'7. Investimenti - Ammortamenti'!H118+'7. Investimenti - Ammortamenti'!H119+'7. Investimenti - Ammortamenti'!H120</f>
        <v>0</v>
      </c>
    </row>
    <row r="6" spans="1:6" ht="15">
      <c r="A6" s="8" t="s">
        <v>149</v>
      </c>
      <c r="B6" s="7">
        <f>+'7. Investimenti - Ammortamenti'!D122+'7. Investimenti - Ammortamenti'!D123+'7. Investimenti - Ammortamenti'!D124+'7. Investimenti - Ammortamenti'!D125</f>
        <v>0</v>
      </c>
      <c r="C6" s="7">
        <f>+'7. Investimenti - Ammortamenti'!E122+'7. Investimenti - Ammortamenti'!E123+'7. Investimenti - Ammortamenti'!E124+'7. Investimenti - Ammortamenti'!E125</f>
        <v>0</v>
      </c>
      <c r="D6" s="7">
        <f>+'7. Investimenti - Ammortamenti'!F122+'7. Investimenti - Ammortamenti'!F123+'7. Investimenti - Ammortamenti'!F124+'7. Investimenti - Ammortamenti'!F125</f>
        <v>0</v>
      </c>
      <c r="E6" s="7">
        <f>+'7. Investimenti - Ammortamenti'!G122+'7. Investimenti - Ammortamenti'!G123+'7. Investimenti - Ammortamenti'!G124+'7. Investimenti - Ammortamenti'!G125</f>
        <v>0</v>
      </c>
      <c r="F6" s="7">
        <f>+'7. Investimenti - Ammortamenti'!H122+'7. Investimenti - Ammortamenti'!H123+'7. Investimenti - Ammortamenti'!H124+'7. Investimenti - Ammortamenti'!H125</f>
        <v>0</v>
      </c>
    </row>
    <row r="7" spans="1:6" ht="15">
      <c r="A7" s="8" t="s">
        <v>150</v>
      </c>
      <c r="B7" s="68"/>
      <c r="C7" s="63"/>
      <c r="D7" s="63"/>
      <c r="E7" s="63"/>
      <c r="F7" s="63"/>
    </row>
    <row r="8" spans="1:6" s="67" customFormat="1" ht="15">
      <c r="A8" s="5" t="s">
        <v>151</v>
      </c>
      <c r="B8" s="6">
        <f>+B6+B5+B7</f>
        <v>0</v>
      </c>
      <c r="C8" s="6">
        <f>+C6+C5+C7</f>
        <v>0</v>
      </c>
      <c r="D8" s="6">
        <f>+D6+D5+D7</f>
        <v>0</v>
      </c>
      <c r="E8" s="6">
        <f>+E6+E5+E7</f>
        <v>0</v>
      </c>
      <c r="F8" s="6">
        <f>+F6+F5+F7</f>
        <v>0</v>
      </c>
    </row>
    <row r="9" spans="1:6" s="67" customFormat="1" ht="15">
      <c r="A9" s="4" t="s">
        <v>152</v>
      </c>
      <c r="B9" s="64"/>
      <c r="C9" s="65"/>
      <c r="D9" s="65"/>
      <c r="E9" s="65"/>
      <c r="F9" s="65"/>
    </row>
    <row r="10" spans="1:6" ht="8.25" customHeight="1">
      <c r="A10" s="69"/>
      <c r="B10" s="68"/>
      <c r="C10" s="63"/>
      <c r="D10" s="63"/>
      <c r="E10" s="63"/>
      <c r="F10" s="63"/>
    </row>
    <row r="11" spans="1:6" ht="15">
      <c r="A11" s="70" t="s">
        <v>78</v>
      </c>
      <c r="B11" s="7">
        <f>+'2. Cash Flow'!C33</f>
        <v>0</v>
      </c>
      <c r="C11" s="7">
        <f>+'2. Cash Flow'!D33</f>
        <v>0</v>
      </c>
      <c r="D11" s="7">
        <f>+'2. Cash Flow'!E33</f>
        <v>0</v>
      </c>
      <c r="E11" s="7">
        <f>+'2. Cash Flow'!F33</f>
        <v>0</v>
      </c>
      <c r="F11" s="7">
        <f>+'2. Cash Flow'!G33</f>
        <v>0</v>
      </c>
    </row>
    <row r="12" spans="1:6" ht="15">
      <c r="A12" s="8" t="s">
        <v>153</v>
      </c>
      <c r="B12" s="7">
        <f>+'2. Cash Flow'!D5+'2. Cash Flow'!D7-'2. Cash Flow'!C7-'2. Cash Flow'!C5</f>
        <v>0</v>
      </c>
      <c r="C12" s="7">
        <f>+'2. Cash Flow'!E5+'2. Cash Flow'!E7-'2. Cash Flow'!D7-'2. Cash Flow'!D5+B12</f>
        <v>0</v>
      </c>
      <c r="D12" s="7">
        <f>+'2. Cash Flow'!F5+'2. Cash Flow'!F7-'2. Cash Flow'!E7-'2. Cash Flow'!E5+C12</f>
        <v>0</v>
      </c>
      <c r="E12" s="7">
        <f>+'2. Cash Flow'!G5+'2. Cash Flow'!G7-'2. Cash Flow'!F7-'2. Cash Flow'!F5+D12</f>
        <v>0</v>
      </c>
      <c r="F12" s="7">
        <f>+'2. Cash Flow'!H5+'2. Cash Flow'!H7-'2. Cash Flow'!G7-'2. Cash Flow'!G5+E12</f>
        <v>0</v>
      </c>
    </row>
    <row r="13" spans="1:6" ht="15">
      <c r="A13" s="70" t="s">
        <v>154</v>
      </c>
      <c r="B13" s="7">
        <f>+IF('2. Cash Flow'!C54&gt;0,'2. Cash Flow'!C54,0)</f>
        <v>0</v>
      </c>
      <c r="C13" s="7">
        <f>+IF('2. Cash Flow'!D54&gt;0,'2. Cash Flow'!D54,0)</f>
        <v>0</v>
      </c>
      <c r="D13" s="7">
        <f>+IF('2. Cash Flow'!E54&gt;0,'2. Cash Flow'!E54,0)</f>
        <v>0</v>
      </c>
      <c r="E13" s="7">
        <f>+IF('2. Cash Flow'!F54&gt;0,'2. Cash Flow'!F54,0)</f>
        <v>0</v>
      </c>
      <c r="F13" s="7">
        <f>+IF('2. Cash Flow'!G54&gt;0,'2. Cash Flow'!G54,0)</f>
        <v>0</v>
      </c>
    </row>
    <row r="14" spans="1:8" s="72" customFormat="1" ht="15">
      <c r="A14" s="5" t="s">
        <v>155</v>
      </c>
      <c r="B14" s="6">
        <f>+B13+B12+B11</f>
        <v>0</v>
      </c>
      <c r="C14" s="6">
        <f>+C13+C12+C11</f>
        <v>0</v>
      </c>
      <c r="D14" s="6">
        <f>+D13+D12+D11</f>
        <v>0</v>
      </c>
      <c r="E14" s="6">
        <f>+E13+E12+E11</f>
        <v>0</v>
      </c>
      <c r="F14" s="6">
        <f>+F13+F12+F11</f>
        <v>0</v>
      </c>
      <c r="G14" s="71"/>
      <c r="H14" s="71"/>
    </row>
    <row r="15" spans="1:6" ht="8.25" customHeight="1">
      <c r="A15" s="69"/>
      <c r="B15" s="68"/>
      <c r="C15" s="63"/>
      <c r="D15" s="63"/>
      <c r="E15" s="63"/>
      <c r="F15" s="63"/>
    </row>
    <row r="16" spans="1:6" s="73" customFormat="1" ht="15">
      <c r="A16" s="5" t="s">
        <v>156</v>
      </c>
      <c r="B16" s="6">
        <f>+B14+B8</f>
        <v>0</v>
      </c>
      <c r="C16" s="6">
        <f>+C14+C8</f>
        <v>0</v>
      </c>
      <c r="D16" s="6">
        <f>+D14+D8</f>
        <v>0</v>
      </c>
      <c r="E16" s="6">
        <f>+E14+E8</f>
        <v>0</v>
      </c>
      <c r="F16" s="6">
        <f>+F14+F8</f>
        <v>0</v>
      </c>
    </row>
    <row r="17" spans="1:6" s="67" customFormat="1" ht="8.25" customHeight="1">
      <c r="A17" s="9"/>
      <c r="B17" s="64"/>
      <c r="C17" s="65"/>
      <c r="D17" s="65"/>
      <c r="E17" s="65"/>
      <c r="F17" s="65"/>
    </row>
    <row r="18" spans="1:6" s="67" customFormat="1" ht="15">
      <c r="A18" s="9" t="s">
        <v>157</v>
      </c>
      <c r="B18" s="7"/>
      <c r="C18" s="7"/>
      <c r="D18" s="7"/>
      <c r="E18" s="7"/>
      <c r="F18" s="7"/>
    </row>
    <row r="19" spans="1:6" ht="15" customHeight="1">
      <c r="A19" s="8" t="s">
        <v>158</v>
      </c>
      <c r="B19" s="7">
        <f>+'2. Cash Flow'!C41</f>
        <v>0</v>
      </c>
      <c r="C19" s="7">
        <f>+B19+'2. Cash Flow'!D41</f>
        <v>0</v>
      </c>
      <c r="D19" s="7">
        <f>+C19+'2. Cash Flow'!E41</f>
        <v>0</v>
      </c>
      <c r="E19" s="7">
        <f>+D19+'2. Cash Flow'!F41</f>
        <v>0</v>
      </c>
      <c r="F19" s="7">
        <f>+E19+'2. Cash Flow'!G41</f>
        <v>0</v>
      </c>
    </row>
    <row r="20" spans="1:6" ht="15" customHeight="1">
      <c r="A20" s="8" t="s">
        <v>159</v>
      </c>
      <c r="B20" s="7">
        <f>+'1. Conto Economico'!B47</f>
        <v>0</v>
      </c>
      <c r="C20" s="7">
        <f>+'1. Conto Economico'!C47</f>
        <v>0</v>
      </c>
      <c r="D20" s="7">
        <f>+'1. Conto Economico'!D47</f>
        <v>0</v>
      </c>
      <c r="E20" s="7">
        <f>+'1. Conto Economico'!E47</f>
        <v>0</v>
      </c>
      <c r="F20" s="7">
        <f>+'1. Conto Economico'!F47</f>
        <v>0</v>
      </c>
    </row>
    <row r="21" spans="1:6" ht="15" customHeight="1">
      <c r="A21" s="8" t="s">
        <v>160</v>
      </c>
      <c r="B21" s="7">
        <v>0</v>
      </c>
      <c r="C21" s="7">
        <f>+B20+B21</f>
        <v>0</v>
      </c>
      <c r="D21" s="7">
        <f>+C20+C21</f>
        <v>0</v>
      </c>
      <c r="E21" s="7">
        <f>+D20+D21</f>
        <v>0</v>
      </c>
      <c r="F21" s="7">
        <f>+E20+E21</f>
        <v>0</v>
      </c>
    </row>
    <row r="22" spans="1:6" s="67" customFormat="1" ht="15">
      <c r="A22" s="5" t="s">
        <v>161</v>
      </c>
      <c r="B22" s="6">
        <f>SUM(B19:B21)</f>
        <v>0</v>
      </c>
      <c r="C22" s="6">
        <f>SUM(C19:C21)</f>
        <v>0</v>
      </c>
      <c r="D22" s="6">
        <f>SUM(D19:D21)</f>
        <v>0</v>
      </c>
      <c r="E22" s="6">
        <f>SUM(E19:E21)</f>
        <v>0</v>
      </c>
      <c r="F22" s="6">
        <f>SUM(F19:F21)</f>
        <v>0</v>
      </c>
    </row>
    <row r="23" spans="1:6" s="67" customFormat="1" ht="15">
      <c r="A23" s="9" t="s">
        <v>162</v>
      </c>
      <c r="B23" s="7"/>
      <c r="C23" s="7"/>
      <c r="D23" s="7"/>
      <c r="E23" s="7"/>
      <c r="F23" s="7"/>
    </row>
    <row r="24" spans="1:8" ht="15">
      <c r="A24" s="70" t="s">
        <v>163</v>
      </c>
      <c r="B24" s="7">
        <f>+'1. Conto Economico'!B45</f>
        <v>0</v>
      </c>
      <c r="C24" s="7">
        <f>+'1. Conto Economico'!C45</f>
        <v>0</v>
      </c>
      <c r="D24" s="7">
        <f>+'1. Conto Economico'!D45</f>
        <v>0</v>
      </c>
      <c r="E24" s="7">
        <f>+'1. Conto Economico'!E45</f>
        <v>0</v>
      </c>
      <c r="F24" s="7">
        <f>+'1. Conto Economico'!F45</f>
        <v>0</v>
      </c>
      <c r="G24" s="74"/>
      <c r="H24" s="74"/>
    </row>
    <row r="25" spans="1:8" ht="15">
      <c r="A25" s="70" t="s">
        <v>164</v>
      </c>
      <c r="B25" s="7">
        <f>+'2. Cash Flow'!D23+'2. Cash Flow'!D25-'2. Cash Flow'!C23-'2. Cash Flow'!C25</f>
        <v>0</v>
      </c>
      <c r="C25" s="7">
        <f>+'2. Cash Flow'!E23+'2. Cash Flow'!E25-'2. Cash Flow'!D23-'2. Cash Flow'!D25+B25</f>
        <v>0</v>
      </c>
      <c r="D25" s="7">
        <f>+'2. Cash Flow'!F23+'2. Cash Flow'!F25-'2. Cash Flow'!E23-'2. Cash Flow'!E25+C25</f>
        <v>0</v>
      </c>
      <c r="E25" s="7">
        <f>+'2. Cash Flow'!G23+'2. Cash Flow'!G25-'2. Cash Flow'!F23-'2. Cash Flow'!F25+D25</f>
        <v>0</v>
      </c>
      <c r="F25" s="7">
        <f>+'2. Cash Flow'!H23+'2. Cash Flow'!H25-'2. Cash Flow'!G23-'2. Cash Flow'!G25+E25</f>
        <v>0</v>
      </c>
      <c r="G25" s="74"/>
      <c r="H25" s="74"/>
    </row>
    <row r="26" spans="1:8" ht="15">
      <c r="A26" s="70" t="s">
        <v>165</v>
      </c>
      <c r="B26" s="7">
        <f>+'8. Finanziamenti'!B13+'2. Cash Flow'!C43</f>
        <v>0</v>
      </c>
      <c r="C26" s="7">
        <f>+B26+'2. Cash Flow'!D43</f>
        <v>0</v>
      </c>
      <c r="D26" s="7">
        <f>+C26+'2. Cash Flow'!E43</f>
        <v>0</v>
      </c>
      <c r="E26" s="7">
        <f>+D26+'2. Cash Flow'!F43</f>
        <v>0</v>
      </c>
      <c r="F26" s="7">
        <f>+E26+'2. Cash Flow'!G43</f>
        <v>0</v>
      </c>
      <c r="G26" s="74"/>
      <c r="H26" s="74"/>
    </row>
    <row r="27" spans="1:6" s="67" customFormat="1" ht="15">
      <c r="A27" s="70" t="s">
        <v>166</v>
      </c>
      <c r="B27" s="7">
        <f>+IF('2. Cash Flow'!C54&lt;0,-'2. Cash Flow'!C54,0)</f>
        <v>0</v>
      </c>
      <c r="C27" s="7">
        <f>+IF('2. Cash Flow'!D54&lt;0,-'2. Cash Flow'!D54,0)</f>
        <v>0</v>
      </c>
      <c r="D27" s="7">
        <f>+IF('2. Cash Flow'!E54&lt;0,-'2. Cash Flow'!E54,0)</f>
        <v>0</v>
      </c>
      <c r="E27" s="7">
        <f>+IF('2. Cash Flow'!F54&lt;0,-'2. Cash Flow'!F54,0)</f>
        <v>0</v>
      </c>
      <c r="F27" s="7">
        <f>+IF('2. Cash Flow'!G54&lt;0,-'2. Cash Flow'!G54,0)</f>
        <v>0</v>
      </c>
    </row>
    <row r="28" spans="1:6" s="67" customFormat="1" ht="15">
      <c r="A28" s="5" t="s">
        <v>167</v>
      </c>
      <c r="B28" s="6">
        <f>+B27+B24+B26+B25</f>
        <v>0</v>
      </c>
      <c r="C28" s="6">
        <f>+C27+C24+C26+C25</f>
        <v>0</v>
      </c>
      <c r="D28" s="6">
        <f>+D27+D24+D26+D25</f>
        <v>0</v>
      </c>
      <c r="E28" s="6">
        <f>+E27+E24+E26+E25</f>
        <v>0</v>
      </c>
      <c r="F28" s="6">
        <f>+F27+F24+F26+F25</f>
        <v>0</v>
      </c>
    </row>
    <row r="29" spans="1:6" ht="8.25" customHeight="1">
      <c r="A29" s="69"/>
      <c r="B29" s="68"/>
      <c r="C29" s="63"/>
      <c r="D29" s="63"/>
      <c r="E29" s="63"/>
      <c r="F29" s="63"/>
    </row>
    <row r="30" spans="1:6" s="73" customFormat="1" ht="30">
      <c r="A30" s="5" t="s">
        <v>168</v>
      </c>
      <c r="B30" s="6">
        <f>+B28+B22+B23</f>
        <v>0</v>
      </c>
      <c r="C30" s="6">
        <f>+C28+C22+C23</f>
        <v>0</v>
      </c>
      <c r="D30" s="6">
        <f>+D28+D22+D23</f>
        <v>0</v>
      </c>
      <c r="E30" s="6">
        <f>+E28+E22+E23</f>
        <v>0</v>
      </c>
      <c r="F30" s="6">
        <f>+F28+F22+F23</f>
        <v>0</v>
      </c>
    </row>
    <row r="31" spans="2:6" ht="15">
      <c r="B31" s="76"/>
      <c r="C31" s="76"/>
      <c r="D31" s="76"/>
      <c r="E31" s="76"/>
      <c r="F31" s="76"/>
    </row>
    <row r="32" spans="2:6" ht="15">
      <c r="B32" s="77"/>
      <c r="C32" s="77"/>
      <c r="D32" s="77"/>
      <c r="E32" s="77"/>
      <c r="F32" s="7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H86"/>
  <sheetViews>
    <sheetView zoomScalePageLayoutView="0" workbookViewId="0" topLeftCell="A1">
      <selection activeCell="D18" sqref="D18"/>
    </sheetView>
  </sheetViews>
  <sheetFormatPr defaultColWidth="8.8515625" defaultRowHeight="15"/>
  <cols>
    <col min="1" max="1" width="2.421875" style="79" customWidth="1"/>
    <col min="2" max="2" width="21.00390625" style="79" bestFit="1" customWidth="1"/>
    <col min="3" max="7" width="14.28125" style="79" customWidth="1"/>
    <col min="8" max="16384" width="8.8515625" style="233" customWidth="1"/>
  </cols>
  <sheetData>
    <row r="1" ht="8.25" customHeight="1"/>
    <row r="2" spans="2:8" ht="15">
      <c r="B2" s="202" t="s">
        <v>169</v>
      </c>
      <c r="C2" s="237" t="s">
        <v>18</v>
      </c>
      <c r="D2" s="237" t="s">
        <v>19</v>
      </c>
      <c r="E2" s="237" t="s">
        <v>20</v>
      </c>
      <c r="F2" s="237" t="s">
        <v>21</v>
      </c>
      <c r="G2" s="237" t="s">
        <v>22</v>
      </c>
      <c r="H2" s="236"/>
    </row>
    <row r="3" spans="2:8" ht="30">
      <c r="B3" s="213" t="str">
        <f>+B9</f>
        <v>Prodotto/servizio 1</v>
      </c>
      <c r="C3" s="238">
        <f>+C9*C15</f>
        <v>0</v>
      </c>
      <c r="D3" s="238">
        <f>+D9*D15</f>
        <v>0</v>
      </c>
      <c r="E3" s="238">
        <f>+E9*E15</f>
        <v>0</v>
      </c>
      <c r="F3" s="238">
        <f>+F9*F15</f>
        <v>0</v>
      </c>
      <c r="G3" s="238">
        <f>+G9*G15</f>
        <v>0</v>
      </c>
      <c r="H3" s="236"/>
    </row>
    <row r="4" spans="2:8" ht="30">
      <c r="B4" s="213" t="str">
        <f>+B10</f>
        <v>Prodotto/servizio 2</v>
      </c>
      <c r="C4" s="238">
        <f aca="true" t="shared" si="0" ref="C4:G5">+C10*C16</f>
        <v>0</v>
      </c>
      <c r="D4" s="239">
        <f t="shared" si="0"/>
        <v>0</v>
      </c>
      <c r="E4" s="238">
        <f t="shared" si="0"/>
        <v>0</v>
      </c>
      <c r="F4" s="238">
        <f t="shared" si="0"/>
        <v>0</v>
      </c>
      <c r="G4" s="238">
        <f t="shared" si="0"/>
        <v>0</v>
      </c>
      <c r="H4" s="236"/>
    </row>
    <row r="5" spans="2:8" ht="30">
      <c r="B5" s="213" t="str">
        <f>+B11</f>
        <v>Prodotto/servizio 3</v>
      </c>
      <c r="C5" s="238">
        <f t="shared" si="0"/>
        <v>0</v>
      </c>
      <c r="D5" s="238">
        <f t="shared" si="0"/>
        <v>0</v>
      </c>
      <c r="E5" s="238">
        <f t="shared" si="0"/>
        <v>0</v>
      </c>
      <c r="F5" s="238">
        <f t="shared" si="0"/>
        <v>0</v>
      </c>
      <c r="G5" s="238">
        <f t="shared" si="0"/>
        <v>0</v>
      </c>
      <c r="H5" s="236"/>
    </row>
    <row r="6" spans="2:8" ht="15">
      <c r="B6" s="240" t="s">
        <v>106</v>
      </c>
      <c r="C6" s="241">
        <f>SUM(C3:C5)</f>
        <v>0</v>
      </c>
      <c r="D6" s="241">
        <f>SUM(D3:D5)</f>
        <v>0</v>
      </c>
      <c r="E6" s="241">
        <f>SUM(E3:E5)</f>
        <v>0</v>
      </c>
      <c r="F6" s="241">
        <f>SUM(F3:F5)</f>
        <v>0</v>
      </c>
      <c r="G6" s="241">
        <f>SUM(G3:G5)</f>
        <v>0</v>
      </c>
      <c r="H6" s="236"/>
    </row>
    <row r="7" spans="2:8" ht="15">
      <c r="B7" s="242"/>
      <c r="C7" s="21"/>
      <c r="D7" s="21"/>
      <c r="E7" s="21"/>
      <c r="F7" s="21"/>
      <c r="G7" s="243"/>
      <c r="H7" s="236"/>
    </row>
    <row r="8" spans="2:8" ht="15">
      <c r="B8" s="127" t="s">
        <v>170</v>
      </c>
      <c r="C8" s="237" t="s">
        <v>18</v>
      </c>
      <c r="D8" s="237" t="s">
        <v>19</v>
      </c>
      <c r="E8" s="237" t="s">
        <v>20</v>
      </c>
      <c r="F8" s="237" t="s">
        <v>21</v>
      </c>
      <c r="G8" s="237" t="s">
        <v>22</v>
      </c>
      <c r="H8" s="236"/>
    </row>
    <row r="9" spans="2:8" ht="30">
      <c r="B9" s="207" t="s">
        <v>171</v>
      </c>
      <c r="C9" s="244"/>
      <c r="D9" s="244"/>
      <c r="E9" s="244"/>
      <c r="F9" s="244"/>
      <c r="G9" s="244"/>
      <c r="H9" s="236"/>
    </row>
    <row r="10" spans="2:8" ht="30">
      <c r="B10" s="207" t="s">
        <v>172</v>
      </c>
      <c r="C10" s="244"/>
      <c r="D10" s="244"/>
      <c r="E10" s="244"/>
      <c r="F10" s="244"/>
      <c r="G10" s="244"/>
      <c r="H10" s="236"/>
    </row>
    <row r="11" spans="2:8" ht="30">
      <c r="B11" s="207" t="s">
        <v>173</v>
      </c>
      <c r="C11" s="244"/>
      <c r="D11" s="244"/>
      <c r="E11" s="244"/>
      <c r="F11" s="244"/>
      <c r="G11" s="244"/>
      <c r="H11" s="236"/>
    </row>
    <row r="12" spans="2:8" ht="15">
      <c r="B12" s="240" t="s">
        <v>106</v>
      </c>
      <c r="C12" s="245">
        <f>SUM(C9:C11)</f>
        <v>0</v>
      </c>
      <c r="D12" s="245">
        <f>SUM(D9:D11)</f>
        <v>0</v>
      </c>
      <c r="E12" s="245">
        <f>SUM(E9:E11)</f>
        <v>0</v>
      </c>
      <c r="F12" s="245">
        <f>SUM(F9:F11)</f>
        <v>0</v>
      </c>
      <c r="G12" s="245">
        <f>SUM(G9:G11)</f>
        <v>0</v>
      </c>
      <c r="H12" s="236"/>
    </row>
    <row r="13" spans="2:8" ht="15">
      <c r="B13" s="246"/>
      <c r="C13" s="20"/>
      <c r="D13" s="20"/>
      <c r="E13" s="20"/>
      <c r="F13" s="20"/>
      <c r="G13" s="247"/>
      <c r="H13" s="236"/>
    </row>
    <row r="14" spans="2:8" ht="15">
      <c r="B14" s="127" t="s">
        <v>174</v>
      </c>
      <c r="C14" s="237" t="s">
        <v>18</v>
      </c>
      <c r="D14" s="237" t="s">
        <v>19</v>
      </c>
      <c r="E14" s="237" t="s">
        <v>20</v>
      </c>
      <c r="F14" s="237" t="s">
        <v>21</v>
      </c>
      <c r="G14" s="237" t="s">
        <v>22</v>
      </c>
      <c r="H14" s="236"/>
    </row>
    <row r="15" spans="2:8" ht="30">
      <c r="B15" s="213" t="str">
        <f>+B9</f>
        <v>Prodotto/servizio 1</v>
      </c>
      <c r="C15" s="210"/>
      <c r="D15" s="210"/>
      <c r="E15" s="210"/>
      <c r="F15" s="210"/>
      <c r="G15" s="210"/>
      <c r="H15" s="236"/>
    </row>
    <row r="16" spans="2:8" ht="30">
      <c r="B16" s="213" t="str">
        <f>+B10</f>
        <v>Prodotto/servizio 2</v>
      </c>
      <c r="C16" s="210"/>
      <c r="D16" s="210"/>
      <c r="E16" s="210"/>
      <c r="F16" s="210"/>
      <c r="G16" s="210"/>
      <c r="H16" s="236"/>
    </row>
    <row r="17" spans="2:8" ht="30">
      <c r="B17" s="213" t="str">
        <f>+B11</f>
        <v>Prodotto/servizio 3</v>
      </c>
      <c r="C17" s="210"/>
      <c r="D17" s="210"/>
      <c r="E17" s="210"/>
      <c r="F17" s="210"/>
      <c r="G17" s="210"/>
      <c r="H17" s="236"/>
    </row>
    <row r="18" spans="2:8" ht="15">
      <c r="B18" s="246"/>
      <c r="C18" s="20"/>
      <c r="D18" s="241">
        <f>IF(ISERROR(AVERAGE(D15:D17)),0,AVERAGE(D15:D17))</f>
        <v>0</v>
      </c>
      <c r="E18" s="241">
        <f>IF(ISERROR(AVERAGE(E15:E17)),0,AVERAGE(E15:E17))</f>
        <v>0</v>
      </c>
      <c r="F18" s="241">
        <f>IF(ISERROR(AVERAGE(F15:F17)),0,AVERAGE(F15:F17))</f>
        <v>0</v>
      </c>
      <c r="G18" s="247"/>
      <c r="H18" s="236"/>
    </row>
    <row r="19" spans="2:8" ht="15">
      <c r="B19" s="246"/>
      <c r="C19" s="20"/>
      <c r="D19" s="20"/>
      <c r="E19" s="20"/>
      <c r="F19" s="20"/>
      <c r="G19" s="247"/>
      <c r="H19" s="236"/>
    </row>
    <row r="20" spans="2:8" ht="15">
      <c r="B20" s="127" t="s">
        <v>175</v>
      </c>
      <c r="C20" s="237" t="s">
        <v>18</v>
      </c>
      <c r="D20" s="237" t="s">
        <v>19</v>
      </c>
      <c r="E20" s="237" t="s">
        <v>20</v>
      </c>
      <c r="F20" s="237" t="s">
        <v>21</v>
      </c>
      <c r="G20" s="237" t="s">
        <v>22</v>
      </c>
      <c r="H20" s="236"/>
    </row>
    <row r="21" spans="2:8" ht="30">
      <c r="B21" s="213" t="str">
        <f>+B15</f>
        <v>Prodotto/servizio 1</v>
      </c>
      <c r="C21" s="248"/>
      <c r="D21" s="248"/>
      <c r="E21" s="248"/>
      <c r="F21" s="248"/>
      <c r="G21" s="248"/>
      <c r="H21" s="236"/>
    </row>
    <row r="22" spans="2:8" ht="30">
      <c r="B22" s="213" t="str">
        <f>+B16</f>
        <v>Prodotto/servizio 2</v>
      </c>
      <c r="C22" s="248"/>
      <c r="D22" s="248"/>
      <c r="E22" s="248"/>
      <c r="F22" s="248"/>
      <c r="G22" s="248"/>
      <c r="H22" s="236"/>
    </row>
    <row r="23" spans="2:8" ht="30">
      <c r="B23" s="213" t="str">
        <f>+B17</f>
        <v>Prodotto/servizio 3</v>
      </c>
      <c r="C23" s="248"/>
      <c r="D23" s="248"/>
      <c r="E23" s="248"/>
      <c r="F23" s="248"/>
      <c r="G23" s="248"/>
      <c r="H23" s="236"/>
    </row>
    <row r="24" spans="1:7" ht="15">
      <c r="A24" s="235"/>
      <c r="B24" s="234"/>
      <c r="C24" s="234"/>
      <c r="D24" s="234"/>
      <c r="E24" s="234"/>
      <c r="F24" s="234"/>
      <c r="G24" s="234"/>
    </row>
    <row r="25" spans="1:7" ht="15">
      <c r="A25" s="236"/>
      <c r="B25" s="233"/>
      <c r="C25" s="233"/>
      <c r="D25" s="233"/>
      <c r="E25" s="233"/>
      <c r="F25" s="233"/>
      <c r="G25" s="233"/>
    </row>
    <row r="26" spans="1:7" ht="15">
      <c r="A26" s="236"/>
      <c r="B26" s="233"/>
      <c r="C26" s="233"/>
      <c r="D26" s="233"/>
      <c r="E26" s="233"/>
      <c r="F26" s="233"/>
      <c r="G26" s="233"/>
    </row>
    <row r="27" spans="1:7" ht="15">
      <c r="A27" s="236"/>
      <c r="B27" s="233"/>
      <c r="C27" s="233"/>
      <c r="D27" s="233"/>
      <c r="E27" s="233"/>
      <c r="F27" s="233"/>
      <c r="G27" s="233"/>
    </row>
    <row r="28" spans="1:7" ht="15">
      <c r="A28" s="236"/>
      <c r="B28" s="233"/>
      <c r="C28" s="233"/>
      <c r="D28" s="233"/>
      <c r="E28" s="233"/>
      <c r="F28" s="233"/>
      <c r="G28" s="233"/>
    </row>
    <row r="29" spans="1:7" ht="15">
      <c r="A29" s="236"/>
      <c r="B29" s="233"/>
      <c r="C29" s="233"/>
      <c r="D29" s="233"/>
      <c r="E29" s="233"/>
      <c r="F29" s="233"/>
      <c r="G29" s="233"/>
    </row>
    <row r="30" spans="1:7" ht="15">
      <c r="A30" s="236"/>
      <c r="B30" s="233"/>
      <c r="C30" s="233"/>
      <c r="D30" s="233"/>
      <c r="E30" s="233"/>
      <c r="F30" s="233"/>
      <c r="G30" s="233"/>
    </row>
    <row r="31" spans="1:7" ht="15">
      <c r="A31" s="236"/>
      <c r="B31" s="233"/>
      <c r="C31" s="233"/>
      <c r="D31" s="233"/>
      <c r="E31" s="233"/>
      <c r="F31" s="233"/>
      <c r="G31" s="233"/>
    </row>
    <row r="32" spans="1:7" ht="15">
      <c r="A32" s="236"/>
      <c r="B32" s="233"/>
      <c r="C32" s="233"/>
      <c r="D32" s="233"/>
      <c r="E32" s="233"/>
      <c r="F32" s="233"/>
      <c r="G32" s="233"/>
    </row>
    <row r="33" spans="1:7" ht="15">
      <c r="A33" s="236"/>
      <c r="B33" s="233"/>
      <c r="C33" s="233"/>
      <c r="D33" s="233"/>
      <c r="E33" s="233"/>
      <c r="F33" s="233"/>
      <c r="G33" s="233"/>
    </row>
    <row r="34" spans="1:7" ht="15">
      <c r="A34" s="236"/>
      <c r="B34" s="233"/>
      <c r="C34" s="233"/>
      <c r="D34" s="233"/>
      <c r="E34" s="233"/>
      <c r="F34" s="233"/>
      <c r="G34" s="233"/>
    </row>
    <row r="35" spans="1:7" ht="15">
      <c r="A35" s="236"/>
      <c r="B35" s="233"/>
      <c r="C35" s="233"/>
      <c r="D35" s="233"/>
      <c r="E35" s="233"/>
      <c r="F35" s="233"/>
      <c r="G35" s="233"/>
    </row>
    <row r="36" spans="1:7" ht="15">
      <c r="A36" s="236"/>
      <c r="B36" s="233"/>
      <c r="C36" s="233"/>
      <c r="D36" s="233"/>
      <c r="E36" s="233"/>
      <c r="F36" s="233"/>
      <c r="G36" s="233"/>
    </row>
    <row r="37" spans="1:7" ht="15">
      <c r="A37" s="236"/>
      <c r="B37" s="233"/>
      <c r="C37" s="233"/>
      <c r="D37" s="233"/>
      <c r="E37" s="233"/>
      <c r="F37" s="233"/>
      <c r="G37" s="233"/>
    </row>
    <row r="38" spans="1:7" ht="15">
      <c r="A38" s="236"/>
      <c r="B38" s="233"/>
      <c r="C38" s="233"/>
      <c r="D38" s="233"/>
      <c r="E38" s="233"/>
      <c r="F38" s="233"/>
      <c r="G38" s="233"/>
    </row>
    <row r="39" spans="1:7" ht="15">
      <c r="A39" s="236"/>
      <c r="B39" s="233"/>
      <c r="C39" s="233"/>
      <c r="D39" s="233"/>
      <c r="E39" s="233"/>
      <c r="F39" s="233"/>
      <c r="G39" s="233"/>
    </row>
    <row r="40" spans="1:7" ht="15">
      <c r="A40" s="236"/>
      <c r="B40" s="233"/>
      <c r="C40" s="233"/>
      <c r="D40" s="233"/>
      <c r="E40" s="233"/>
      <c r="F40" s="233"/>
      <c r="G40" s="233"/>
    </row>
    <row r="41" spans="1:7" ht="15">
      <c r="A41" s="236"/>
      <c r="B41" s="233"/>
      <c r="C41" s="233"/>
      <c r="D41" s="233"/>
      <c r="E41" s="233"/>
      <c r="F41" s="233"/>
      <c r="G41" s="233"/>
    </row>
    <row r="42" spans="1:7" ht="15">
      <c r="A42" s="236"/>
      <c r="B42" s="233"/>
      <c r="C42" s="233"/>
      <c r="D42" s="233"/>
      <c r="E42" s="233"/>
      <c r="F42" s="233"/>
      <c r="G42" s="233"/>
    </row>
    <row r="43" spans="1:7" ht="15">
      <c r="A43" s="236"/>
      <c r="B43" s="233"/>
      <c r="C43" s="233"/>
      <c r="D43" s="233"/>
      <c r="E43" s="233"/>
      <c r="F43" s="233"/>
      <c r="G43" s="233"/>
    </row>
    <row r="44" spans="1:7" ht="15">
      <c r="A44" s="236"/>
      <c r="B44" s="233"/>
      <c r="C44" s="233"/>
      <c r="D44" s="233"/>
      <c r="E44" s="233"/>
      <c r="F44" s="233"/>
      <c r="G44" s="233"/>
    </row>
    <row r="45" spans="1:7" ht="15">
      <c r="A45" s="236"/>
      <c r="B45" s="233"/>
      <c r="C45" s="233"/>
      <c r="D45" s="233"/>
      <c r="E45" s="233"/>
      <c r="F45" s="233"/>
      <c r="G45" s="233"/>
    </row>
    <row r="46" spans="1:7" ht="15">
      <c r="A46" s="236"/>
      <c r="B46" s="233"/>
      <c r="C46" s="233"/>
      <c r="D46" s="233"/>
      <c r="E46" s="233"/>
      <c r="F46" s="233"/>
      <c r="G46" s="233"/>
    </row>
    <row r="47" spans="1:7" ht="15">
      <c r="A47" s="236"/>
      <c r="B47" s="233"/>
      <c r="C47" s="233"/>
      <c r="D47" s="233"/>
      <c r="E47" s="233"/>
      <c r="F47" s="233"/>
      <c r="G47" s="233"/>
    </row>
    <row r="48" spans="1:7" ht="15">
      <c r="A48" s="236"/>
      <c r="B48" s="233"/>
      <c r="C48" s="233"/>
      <c r="D48" s="233"/>
      <c r="E48" s="233"/>
      <c r="F48" s="233"/>
      <c r="G48" s="233"/>
    </row>
    <row r="49" spans="1:7" ht="15">
      <c r="A49" s="236"/>
      <c r="B49" s="233"/>
      <c r="C49" s="233"/>
      <c r="D49" s="233"/>
      <c r="E49" s="233"/>
      <c r="F49" s="233"/>
      <c r="G49" s="233"/>
    </row>
    <row r="50" spans="1:7" ht="15">
      <c r="A50" s="236"/>
      <c r="B50" s="233"/>
      <c r="C50" s="233"/>
      <c r="D50" s="233"/>
      <c r="E50" s="233"/>
      <c r="F50" s="233"/>
      <c r="G50" s="233"/>
    </row>
    <row r="51" spans="1:7" ht="15">
      <c r="A51" s="236"/>
      <c r="B51" s="233"/>
      <c r="C51" s="233"/>
      <c r="D51" s="233"/>
      <c r="E51" s="233"/>
      <c r="F51" s="233"/>
      <c r="G51" s="233"/>
    </row>
    <row r="52" spans="1:7" ht="15">
      <c r="A52" s="236"/>
      <c r="B52" s="233"/>
      <c r="C52" s="233"/>
      <c r="D52" s="233"/>
      <c r="E52" s="233"/>
      <c r="F52" s="233"/>
      <c r="G52" s="233"/>
    </row>
    <row r="53" spans="1:7" ht="15">
      <c r="A53" s="236"/>
      <c r="B53" s="233"/>
      <c r="C53" s="233"/>
      <c r="D53" s="233"/>
      <c r="E53" s="233"/>
      <c r="F53" s="233"/>
      <c r="G53" s="233"/>
    </row>
    <row r="54" spans="1:7" ht="15">
      <c r="A54" s="236"/>
      <c r="B54" s="233"/>
      <c r="C54" s="233"/>
      <c r="D54" s="233"/>
      <c r="E54" s="233"/>
      <c r="F54" s="233"/>
      <c r="G54" s="233"/>
    </row>
    <row r="55" spans="1:7" ht="15">
      <c r="A55" s="236"/>
      <c r="B55" s="233"/>
      <c r="C55" s="233"/>
      <c r="D55" s="233"/>
      <c r="E55" s="233"/>
      <c r="F55" s="233"/>
      <c r="G55" s="233"/>
    </row>
    <row r="56" spans="1:7" ht="15">
      <c r="A56" s="236"/>
      <c r="B56" s="233"/>
      <c r="C56" s="233"/>
      <c r="D56" s="233"/>
      <c r="E56" s="233"/>
      <c r="F56" s="233"/>
      <c r="G56" s="233"/>
    </row>
    <row r="57" spans="1:7" ht="15">
      <c r="A57" s="236"/>
      <c r="B57" s="233"/>
      <c r="C57" s="233"/>
      <c r="D57" s="233"/>
      <c r="E57" s="233"/>
      <c r="F57" s="233"/>
      <c r="G57" s="233"/>
    </row>
    <row r="58" spans="1:7" ht="15">
      <c r="A58" s="236"/>
      <c r="B58" s="233"/>
      <c r="C58" s="233"/>
      <c r="D58" s="233"/>
      <c r="E58" s="233"/>
      <c r="F58" s="233"/>
      <c r="G58" s="233"/>
    </row>
    <row r="59" spans="1:7" ht="15">
      <c r="A59" s="236"/>
      <c r="B59" s="233"/>
      <c r="C59" s="233"/>
      <c r="D59" s="233"/>
      <c r="E59" s="233"/>
      <c r="F59" s="233"/>
      <c r="G59" s="233"/>
    </row>
    <row r="60" spans="1:7" ht="15">
      <c r="A60" s="236"/>
      <c r="B60" s="233"/>
      <c r="C60" s="233"/>
      <c r="D60" s="233"/>
      <c r="E60" s="233"/>
      <c r="F60" s="233"/>
      <c r="G60" s="233"/>
    </row>
    <row r="61" spans="1:7" ht="15">
      <c r="A61" s="236"/>
      <c r="B61" s="233"/>
      <c r="C61" s="233"/>
      <c r="D61" s="233"/>
      <c r="E61" s="233"/>
      <c r="F61" s="233"/>
      <c r="G61" s="233"/>
    </row>
    <row r="62" spans="1:7" ht="15">
      <c r="A62" s="236"/>
      <c r="B62" s="233"/>
      <c r="C62" s="233"/>
      <c r="D62" s="233"/>
      <c r="E62" s="233"/>
      <c r="F62" s="233"/>
      <c r="G62" s="233"/>
    </row>
    <row r="63" spans="1:7" ht="15">
      <c r="A63" s="236"/>
      <c r="B63" s="233"/>
      <c r="C63" s="233"/>
      <c r="D63" s="233"/>
      <c r="E63" s="233"/>
      <c r="F63" s="233"/>
      <c r="G63" s="233"/>
    </row>
    <row r="64" spans="1:7" ht="15">
      <c r="A64" s="236"/>
      <c r="B64" s="233"/>
      <c r="C64" s="233"/>
      <c r="D64" s="233"/>
      <c r="E64" s="233"/>
      <c r="F64" s="233"/>
      <c r="G64" s="233"/>
    </row>
    <row r="65" spans="1:7" ht="15">
      <c r="A65" s="236"/>
      <c r="B65" s="233"/>
      <c r="C65" s="233"/>
      <c r="D65" s="233"/>
      <c r="E65" s="233"/>
      <c r="F65" s="233"/>
      <c r="G65" s="233"/>
    </row>
    <row r="66" spans="1:7" ht="15">
      <c r="A66" s="236"/>
      <c r="B66" s="233"/>
      <c r="C66" s="233"/>
      <c r="D66" s="233"/>
      <c r="E66" s="233"/>
      <c r="F66" s="233"/>
      <c r="G66" s="233"/>
    </row>
    <row r="67" spans="1:7" ht="15">
      <c r="A67" s="236"/>
      <c r="B67" s="233"/>
      <c r="C67" s="233"/>
      <c r="D67" s="233"/>
      <c r="E67" s="233"/>
      <c r="F67" s="233"/>
      <c r="G67" s="233"/>
    </row>
    <row r="68" spans="1:7" ht="15">
      <c r="A68" s="236"/>
      <c r="B68" s="233"/>
      <c r="C68" s="233"/>
      <c r="D68" s="233"/>
      <c r="E68" s="233"/>
      <c r="F68" s="233"/>
      <c r="G68" s="233"/>
    </row>
    <row r="69" spans="1:7" ht="15">
      <c r="A69" s="236"/>
      <c r="B69" s="233"/>
      <c r="C69" s="233"/>
      <c r="D69" s="233"/>
      <c r="E69" s="233"/>
      <c r="F69" s="233"/>
      <c r="G69" s="233"/>
    </row>
    <row r="70" spans="1:7" ht="15">
      <c r="A70" s="236"/>
      <c r="B70" s="233"/>
      <c r="C70" s="233"/>
      <c r="D70" s="233"/>
      <c r="E70" s="233"/>
      <c r="F70" s="233"/>
      <c r="G70" s="233"/>
    </row>
    <row r="71" spans="1:7" ht="15">
      <c r="A71" s="236"/>
      <c r="B71" s="233"/>
      <c r="C71" s="233"/>
      <c r="D71" s="233"/>
      <c r="E71" s="233"/>
      <c r="F71" s="233"/>
      <c r="G71" s="233"/>
    </row>
    <row r="72" spans="1:7" ht="15">
      <c r="A72" s="236"/>
      <c r="B72" s="233"/>
      <c r="C72" s="233"/>
      <c r="D72" s="233"/>
      <c r="E72" s="233"/>
      <c r="F72" s="233"/>
      <c r="G72" s="233"/>
    </row>
    <row r="73" spans="1:7" ht="15">
      <c r="A73" s="236"/>
      <c r="B73" s="233"/>
      <c r="C73" s="233"/>
      <c r="D73" s="233"/>
      <c r="E73" s="233"/>
      <c r="F73" s="233"/>
      <c r="G73" s="233"/>
    </row>
    <row r="74" spans="1:7" ht="15">
      <c r="A74" s="236"/>
      <c r="B74" s="233"/>
      <c r="C74" s="233"/>
      <c r="D74" s="233"/>
      <c r="E74" s="233"/>
      <c r="F74" s="233"/>
      <c r="G74" s="233"/>
    </row>
    <row r="75" spans="1:7" ht="15">
      <c r="A75" s="236"/>
      <c r="B75" s="233"/>
      <c r="C75" s="233"/>
      <c r="D75" s="233"/>
      <c r="E75" s="233"/>
      <c r="F75" s="233"/>
      <c r="G75" s="233"/>
    </row>
    <row r="76" spans="1:7" ht="15">
      <c r="A76" s="236"/>
      <c r="B76" s="233"/>
      <c r="C76" s="233"/>
      <c r="D76" s="233"/>
      <c r="E76" s="233"/>
      <c r="F76" s="233"/>
      <c r="G76" s="233"/>
    </row>
    <row r="77" spans="1:7" ht="15">
      <c r="A77" s="236"/>
      <c r="B77" s="233"/>
      <c r="C77" s="233"/>
      <c r="D77" s="233"/>
      <c r="E77" s="233"/>
      <c r="F77" s="233"/>
      <c r="G77" s="233"/>
    </row>
    <row r="78" spans="1:7" ht="15">
      <c r="A78" s="236"/>
      <c r="B78" s="233"/>
      <c r="C78" s="233"/>
      <c r="D78" s="233"/>
      <c r="E78" s="233"/>
      <c r="F78" s="233"/>
      <c r="G78" s="233"/>
    </row>
    <row r="79" spans="1:7" ht="15">
      <c r="A79" s="236"/>
      <c r="B79" s="233"/>
      <c r="C79" s="233"/>
      <c r="D79" s="233"/>
      <c r="E79" s="233"/>
      <c r="F79" s="233"/>
      <c r="G79" s="233"/>
    </row>
    <row r="80" spans="1:7" ht="15">
      <c r="A80" s="236"/>
      <c r="B80" s="233"/>
      <c r="C80" s="233"/>
      <c r="D80" s="233"/>
      <c r="E80" s="233"/>
      <c r="F80" s="233"/>
      <c r="G80" s="233"/>
    </row>
    <row r="81" spans="1:7" ht="15">
      <c r="A81" s="236"/>
      <c r="B81" s="233"/>
      <c r="C81" s="233"/>
      <c r="D81" s="233"/>
      <c r="E81" s="233"/>
      <c r="F81" s="233"/>
      <c r="G81" s="233"/>
    </row>
    <row r="82" spans="1:7" ht="15">
      <c r="A82" s="236"/>
      <c r="B82" s="233"/>
      <c r="C82" s="233"/>
      <c r="D82" s="233"/>
      <c r="E82" s="233"/>
      <c r="F82" s="233"/>
      <c r="G82" s="233"/>
    </row>
    <row r="83" spans="1:7" ht="15">
      <c r="A83" s="236"/>
      <c r="B83" s="233"/>
      <c r="C83" s="233"/>
      <c r="D83" s="233"/>
      <c r="E83" s="233"/>
      <c r="F83" s="233"/>
      <c r="G83" s="233"/>
    </row>
    <row r="84" spans="1:7" ht="15">
      <c r="A84" s="236"/>
      <c r="B84" s="233"/>
      <c r="C84" s="233"/>
      <c r="D84" s="233"/>
      <c r="E84" s="233"/>
      <c r="F84" s="233"/>
      <c r="G84" s="233"/>
    </row>
    <row r="85" spans="1:7" ht="15">
      <c r="A85" s="236"/>
      <c r="B85" s="233"/>
      <c r="C85" s="233"/>
      <c r="D85" s="233"/>
      <c r="E85" s="233"/>
      <c r="F85" s="233"/>
      <c r="G85" s="233"/>
    </row>
    <row r="86" spans="1:7" s="234" customFormat="1" ht="15">
      <c r="A86" s="79"/>
      <c r="B86" s="79"/>
      <c r="C86" s="79"/>
      <c r="D86" s="79"/>
      <c r="E86" s="79"/>
      <c r="F86" s="79"/>
      <c r="G86" s="79"/>
    </row>
  </sheetData>
  <sheetProtection/>
  <printOptions/>
  <pageMargins left="0.7" right="0.7" top="0.75" bottom="0.75" header="0.3" footer="0.3"/>
  <pageSetup horizontalDpi="600" verticalDpi="600" orientation="portrait" paperSize="9" scale="95" r:id="rId3"/>
  <legacyDrawing r:id="rId2"/>
</worksheet>
</file>

<file path=xl/worksheets/sheet6.xml><?xml version="1.0" encoding="utf-8"?>
<worksheet xmlns="http://schemas.openxmlformats.org/spreadsheetml/2006/main" xmlns:r="http://schemas.openxmlformats.org/officeDocument/2006/relationships">
  <dimension ref="B2:AP25"/>
  <sheetViews>
    <sheetView zoomScalePageLayoutView="0" workbookViewId="0" topLeftCell="A1">
      <selection activeCell="T11" sqref="T11"/>
    </sheetView>
  </sheetViews>
  <sheetFormatPr defaultColWidth="8.8515625" defaultRowHeight="15"/>
  <cols>
    <col min="1" max="1" width="4.421875" style="1" customWidth="1"/>
    <col min="2" max="2" width="32.421875" style="1" bestFit="1" customWidth="1"/>
    <col min="3" max="7" width="14.28125" style="1" customWidth="1"/>
    <col min="8" max="8" width="8.8515625" style="36" customWidth="1"/>
    <col min="9" max="9" width="8.8515625" style="34" customWidth="1"/>
    <col min="10" max="10" width="9.421875" style="34" bestFit="1" customWidth="1"/>
    <col min="11" max="42" width="8.8515625" style="34" customWidth="1"/>
    <col min="43" max="16384" width="8.8515625" style="1" customWidth="1"/>
  </cols>
  <sheetData>
    <row r="1" ht="15"/>
    <row r="2" spans="2:7" ht="15">
      <c r="B2" s="202" t="s">
        <v>176</v>
      </c>
      <c r="C2" s="237" t="s">
        <v>18</v>
      </c>
      <c r="D2" s="237" t="s">
        <v>19</v>
      </c>
      <c r="E2" s="237" t="s">
        <v>20</v>
      </c>
      <c r="F2" s="237" t="s">
        <v>21</v>
      </c>
      <c r="G2" s="237" t="s">
        <v>22</v>
      </c>
    </row>
    <row r="3" spans="2:7" ht="15">
      <c r="B3" s="213" t="str">
        <f>+B11</f>
        <v>Prodotto/servizio 1</v>
      </c>
      <c r="C3" s="251">
        <f>+C11*C17</f>
        <v>0</v>
      </c>
      <c r="D3" s="251">
        <f>+D11*D17</f>
        <v>0</v>
      </c>
      <c r="E3" s="251">
        <f>+E11*E17</f>
        <v>0</v>
      </c>
      <c r="F3" s="251">
        <f>+F11*F17</f>
        <v>0</v>
      </c>
      <c r="G3" s="251">
        <f>+G11*G17</f>
        <v>0</v>
      </c>
    </row>
    <row r="4" spans="2:7" ht="15">
      <c r="B4" s="213" t="str">
        <f>+B12</f>
        <v>Prodotto/servizio 2</v>
      </c>
      <c r="C4" s="251">
        <f aca="true" t="shared" si="0" ref="C4:G5">+C12*C18</f>
        <v>0</v>
      </c>
      <c r="D4" s="251">
        <f t="shared" si="0"/>
        <v>0</v>
      </c>
      <c r="E4" s="251">
        <f t="shared" si="0"/>
        <v>0</v>
      </c>
      <c r="F4" s="251">
        <f t="shared" si="0"/>
        <v>0</v>
      </c>
      <c r="G4" s="251">
        <f t="shared" si="0"/>
        <v>0</v>
      </c>
    </row>
    <row r="5" spans="2:7" ht="15">
      <c r="B5" s="213" t="str">
        <f>+B13</f>
        <v>Prodotto/servizio 3</v>
      </c>
      <c r="C5" s="251">
        <f t="shared" si="0"/>
        <v>0</v>
      </c>
      <c r="D5" s="251">
        <f t="shared" si="0"/>
        <v>0</v>
      </c>
      <c r="E5" s="251">
        <f t="shared" si="0"/>
        <v>0</v>
      </c>
      <c r="F5" s="251">
        <f t="shared" si="0"/>
        <v>0</v>
      </c>
      <c r="G5" s="251">
        <f t="shared" si="0"/>
        <v>0</v>
      </c>
    </row>
    <row r="6" spans="2:7" ht="15">
      <c r="B6" s="240" t="s">
        <v>177</v>
      </c>
      <c r="C6" s="252">
        <f>+C3+C4+C5</f>
        <v>0</v>
      </c>
      <c r="D6" s="252">
        <f>+D3+D4+D5</f>
        <v>0</v>
      </c>
      <c r="E6" s="252">
        <f>+E3+E4+E5</f>
        <v>0</v>
      </c>
      <c r="F6" s="252">
        <f>+F3+F4+F5</f>
        <v>0</v>
      </c>
      <c r="G6" s="252">
        <f>+G3+G4+G5</f>
        <v>0</v>
      </c>
    </row>
    <row r="7" spans="2:7" ht="30">
      <c r="B7" s="253" t="s">
        <v>178</v>
      </c>
      <c r="C7" s="254">
        <f>IF(ISERROR(+C6/'1. Conto Economico'!B6),0,C6/'1. Conto Economico'!B6)</f>
        <v>0</v>
      </c>
      <c r="D7" s="254">
        <f>IF(ISERROR(+D6/'1. Conto Economico'!C6),0,D6/'1. Conto Economico'!C6)</f>
        <v>0</v>
      </c>
      <c r="E7" s="254">
        <f>IF(ISERROR(+E6/'1. Conto Economico'!D6),0,E6/'1. Conto Economico'!D6)</f>
        <v>0</v>
      </c>
      <c r="F7" s="254">
        <f>IF(ISERROR(+F6/'1. Conto Economico'!E6),0,F6/'1. Conto Economico'!E6)</f>
        <v>0</v>
      </c>
      <c r="G7" s="254">
        <f>IF(ISERROR(+G6/'1. Conto Economico'!F6),0,G6/'1. Conto Economico'!F6)</f>
        <v>0</v>
      </c>
    </row>
    <row r="8" spans="2:7" ht="15">
      <c r="B8" s="255"/>
      <c r="C8" s="256"/>
      <c r="D8" s="256"/>
      <c r="E8" s="256"/>
      <c r="F8" s="256"/>
      <c r="G8" s="257"/>
    </row>
    <row r="9" spans="2:7" ht="15">
      <c r="B9" s="255"/>
      <c r="C9" s="256"/>
      <c r="D9" s="256"/>
      <c r="E9" s="256"/>
      <c r="F9" s="256"/>
      <c r="G9" s="257"/>
    </row>
    <row r="10" spans="2:7" ht="15">
      <c r="B10" s="127" t="s">
        <v>179</v>
      </c>
      <c r="C10" s="237" t="s">
        <v>18</v>
      </c>
      <c r="D10" s="237" t="s">
        <v>19</v>
      </c>
      <c r="E10" s="237" t="s">
        <v>20</v>
      </c>
      <c r="F10" s="237" t="s">
        <v>21</v>
      </c>
      <c r="G10" s="237" t="s">
        <v>22</v>
      </c>
    </row>
    <row r="11" spans="2:7" ht="15">
      <c r="B11" s="213" t="str">
        <f>+'4. Ricavi'!B9</f>
        <v>Prodotto/servizio 1</v>
      </c>
      <c r="C11" s="244"/>
      <c r="D11" s="244"/>
      <c r="E11" s="244"/>
      <c r="F11" s="244"/>
      <c r="G11" s="244"/>
    </row>
    <row r="12" spans="2:7" ht="15">
      <c r="B12" s="213" t="str">
        <f>+'4. Ricavi'!B10</f>
        <v>Prodotto/servizio 2</v>
      </c>
      <c r="C12" s="244"/>
      <c r="D12" s="244"/>
      <c r="E12" s="244"/>
      <c r="F12" s="244"/>
      <c r="G12" s="244"/>
    </row>
    <row r="13" spans="2:7" ht="15">
      <c r="B13" s="213" t="str">
        <f>+'4. Ricavi'!B11</f>
        <v>Prodotto/servizio 3</v>
      </c>
      <c r="C13" s="244"/>
      <c r="D13" s="244"/>
      <c r="E13" s="244"/>
      <c r="F13" s="244"/>
      <c r="G13" s="244"/>
    </row>
    <row r="14" spans="2:7" ht="15">
      <c r="B14" s="240" t="s">
        <v>106</v>
      </c>
      <c r="C14" s="245">
        <f>SUM(C11:C13)</f>
        <v>0</v>
      </c>
      <c r="D14" s="245">
        <f>SUM(D11:D13)</f>
        <v>0</v>
      </c>
      <c r="E14" s="245">
        <f>SUM(E11:E13)</f>
        <v>0</v>
      </c>
      <c r="F14" s="245">
        <f>SUM(F11:F13)</f>
        <v>0</v>
      </c>
      <c r="G14" s="245">
        <f>SUM(G11:G13)</f>
        <v>0</v>
      </c>
    </row>
    <row r="15" spans="2:7" ht="15">
      <c r="B15" s="246"/>
      <c r="C15" s="20"/>
      <c r="D15" s="20"/>
      <c r="E15" s="20"/>
      <c r="F15" s="20"/>
      <c r="G15" s="247"/>
    </row>
    <row r="16" spans="2:7" ht="15">
      <c r="B16" s="127" t="s">
        <v>180</v>
      </c>
      <c r="C16" s="237" t="s">
        <v>18</v>
      </c>
      <c r="D16" s="237" t="s">
        <v>19</v>
      </c>
      <c r="E16" s="237" t="s">
        <v>20</v>
      </c>
      <c r="F16" s="237" t="s">
        <v>21</v>
      </c>
      <c r="G16" s="237" t="s">
        <v>22</v>
      </c>
    </row>
    <row r="17" spans="2:7" ht="15">
      <c r="B17" s="213" t="str">
        <f>+B11</f>
        <v>Prodotto/servizio 1</v>
      </c>
      <c r="C17" s="210"/>
      <c r="D17" s="210"/>
      <c r="E17" s="210"/>
      <c r="F17" s="210"/>
      <c r="G17" s="210"/>
    </row>
    <row r="18" spans="2:7" ht="15">
      <c r="B18" s="213" t="str">
        <f>+B12</f>
        <v>Prodotto/servizio 2</v>
      </c>
      <c r="C18" s="210"/>
      <c r="D18" s="210"/>
      <c r="E18" s="210"/>
      <c r="F18" s="210"/>
      <c r="G18" s="210"/>
    </row>
    <row r="19" spans="2:7" ht="15">
      <c r="B19" s="213" t="str">
        <f>+B13</f>
        <v>Prodotto/servizio 3</v>
      </c>
      <c r="C19" s="210"/>
      <c r="D19" s="210"/>
      <c r="E19" s="210"/>
      <c r="F19" s="210"/>
      <c r="G19" s="210"/>
    </row>
    <row r="20" spans="8:42" s="38" customFormat="1" ht="15">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row>
    <row r="21" s="34" customFormat="1" ht="15">
      <c r="C21" s="249"/>
    </row>
    <row r="22" s="34" customFormat="1" ht="15">
      <c r="C22" s="249"/>
    </row>
    <row r="23" s="34" customFormat="1" ht="15">
      <c r="C23" s="249"/>
    </row>
    <row r="24" s="34" customFormat="1" ht="15">
      <c r="C24" s="249"/>
    </row>
    <row r="25" s="34" customFormat="1" ht="15">
      <c r="C25" s="250"/>
    </row>
    <row r="26" s="34" customFormat="1" ht="15"/>
    <row r="27" s="34" customFormat="1" ht="15"/>
    <row r="28" s="34" customFormat="1" ht="15"/>
    <row r="29" s="34" customFormat="1" ht="15"/>
    <row r="30" s="34" customFormat="1" ht="15"/>
    <row r="31" s="34" customFormat="1" ht="15"/>
    <row r="32" s="34" customFormat="1" ht="15"/>
    <row r="33" s="34" customFormat="1" ht="15"/>
    <row r="34" s="34" customFormat="1" ht="15"/>
    <row r="35" s="34" customFormat="1" ht="15"/>
    <row r="36" s="34" customFormat="1" ht="15"/>
    <row r="37" s="34" customFormat="1" ht="15"/>
    <row r="38" s="34" customFormat="1" ht="15"/>
    <row r="39" s="34" customFormat="1" ht="15"/>
    <row r="40" s="34" customFormat="1" ht="15"/>
    <row r="41" s="34" customFormat="1" ht="15"/>
    <row r="42" s="34" customFormat="1" ht="15"/>
    <row r="43" s="34" customFormat="1" ht="15"/>
    <row r="44" s="34" customFormat="1" ht="15"/>
    <row r="45" s="34" customFormat="1" ht="15"/>
    <row r="46" s="34" customFormat="1" ht="15"/>
    <row r="47" s="34" customFormat="1" ht="15"/>
    <row r="48" s="34" customFormat="1" ht="15"/>
    <row r="49" s="34" customFormat="1" ht="15"/>
    <row r="50" s="34" customFormat="1" ht="15"/>
    <row r="51" s="34" customFormat="1" ht="15"/>
    <row r="52" s="34" customFormat="1" ht="15"/>
    <row r="53" s="34" customFormat="1" ht="15"/>
    <row r="54" s="34" customFormat="1" ht="15"/>
    <row r="55" s="34" customFormat="1" ht="15"/>
    <row r="56" s="34" customFormat="1" ht="15"/>
    <row r="57" s="34" customFormat="1" ht="15"/>
    <row r="58" s="34" customFormat="1" ht="15"/>
    <row r="59" s="34" customFormat="1" ht="15"/>
    <row r="60" s="34" customFormat="1" ht="15"/>
    <row r="61" s="34" customFormat="1" ht="15"/>
    <row r="62" s="34" customFormat="1" ht="15"/>
    <row r="63" s="34" customFormat="1" ht="15"/>
    <row r="64" s="34" customFormat="1" ht="15"/>
    <row r="65" s="34" customFormat="1" ht="15"/>
    <row r="66" s="34" customFormat="1" ht="15"/>
    <row r="67" s="34" customFormat="1" ht="15"/>
    <row r="68" s="34" customFormat="1" ht="15"/>
    <row r="69" s="34" customFormat="1" ht="15"/>
    <row r="70" s="34" customFormat="1" ht="15"/>
    <row r="71" s="34" customFormat="1" ht="15"/>
    <row r="72" s="34" customFormat="1" ht="15"/>
    <row r="73" s="34" customFormat="1" ht="15"/>
    <row r="74" s="34" customFormat="1" ht="15"/>
    <row r="75" s="34" customFormat="1" ht="15"/>
    <row r="76" s="34" customFormat="1" ht="15"/>
    <row r="77" s="34" customFormat="1" ht="15"/>
    <row r="78" s="34" customFormat="1" ht="15"/>
    <row r="79" s="34" customFormat="1" ht="15"/>
    <row r="80" s="34" customFormat="1" ht="15"/>
  </sheetData>
  <sheetProtection/>
  <printOptions/>
  <pageMargins left="0.7" right="0.7" top="0.75" bottom="0.75" header="0.3" footer="0.3"/>
  <pageSetup horizontalDpi="600" verticalDpi="600" orientation="portrait" paperSize="9" scale="84" r:id="rId3"/>
  <legacyDrawing r:id="rId2"/>
</worksheet>
</file>

<file path=xl/worksheets/sheet7.xml><?xml version="1.0" encoding="utf-8"?>
<worksheet xmlns="http://schemas.openxmlformats.org/spreadsheetml/2006/main" xmlns:r="http://schemas.openxmlformats.org/officeDocument/2006/relationships">
  <dimension ref="A1:G16"/>
  <sheetViews>
    <sheetView zoomScalePageLayoutView="0" workbookViewId="0" topLeftCell="A1">
      <selection activeCell="C8" sqref="C8"/>
    </sheetView>
  </sheetViews>
  <sheetFormatPr defaultColWidth="9.140625" defaultRowHeight="15"/>
  <cols>
    <col min="1" max="1" width="24.7109375" style="0" customWidth="1"/>
    <col min="2" max="2" width="12.00390625" style="0" customWidth="1"/>
  </cols>
  <sheetData>
    <row r="1" spans="1:7" ht="30">
      <c r="A1" s="10" t="s">
        <v>99</v>
      </c>
      <c r="B1" s="11" t="s">
        <v>100</v>
      </c>
      <c r="C1" s="11" t="s">
        <v>18</v>
      </c>
      <c r="D1" s="11" t="s">
        <v>19</v>
      </c>
      <c r="E1" s="11" t="s">
        <v>20</v>
      </c>
      <c r="F1" s="11" t="s">
        <v>21</v>
      </c>
      <c r="G1" s="11" t="s">
        <v>22</v>
      </c>
    </row>
    <row r="2" spans="1:7" ht="15">
      <c r="A2" s="12" t="s">
        <v>101</v>
      </c>
      <c r="B2" s="13"/>
      <c r="C2" s="14">
        <f>+C11*$B2</f>
        <v>0</v>
      </c>
      <c r="D2" s="14">
        <f aca="true" t="shared" si="0" ref="D2:G4">+D11*$B2</f>
        <v>0</v>
      </c>
      <c r="E2" s="14">
        <f t="shared" si="0"/>
        <v>0</v>
      </c>
      <c r="F2" s="14">
        <f t="shared" si="0"/>
        <v>0</v>
      </c>
      <c r="G2" s="14">
        <f t="shared" si="0"/>
        <v>0</v>
      </c>
    </row>
    <row r="3" spans="1:7" ht="15">
      <c r="A3" s="30" t="s">
        <v>102</v>
      </c>
      <c r="B3" s="31">
        <v>52000</v>
      </c>
      <c r="C3" s="14">
        <f>+C12*$B3</f>
        <v>0</v>
      </c>
      <c r="D3" s="14">
        <f t="shared" si="0"/>
        <v>0</v>
      </c>
      <c r="E3" s="14">
        <f t="shared" si="0"/>
        <v>0</v>
      </c>
      <c r="F3" s="14">
        <f t="shared" si="0"/>
        <v>0</v>
      </c>
      <c r="G3" s="14">
        <f t="shared" si="0"/>
        <v>0</v>
      </c>
    </row>
    <row r="4" spans="1:7" ht="15">
      <c r="A4" s="30" t="s">
        <v>103</v>
      </c>
      <c r="B4" s="31">
        <v>32000</v>
      </c>
      <c r="C4" s="14">
        <f>+C13*$B4</f>
        <v>0</v>
      </c>
      <c r="D4" s="15">
        <f t="shared" si="0"/>
        <v>0</v>
      </c>
      <c r="E4" s="14">
        <f t="shared" si="0"/>
        <v>0</v>
      </c>
      <c r="F4" s="14">
        <f t="shared" si="0"/>
        <v>0</v>
      </c>
      <c r="G4" s="14">
        <f t="shared" si="0"/>
        <v>0</v>
      </c>
    </row>
    <row r="5" spans="1:7" ht="15">
      <c r="A5" s="30" t="s">
        <v>104</v>
      </c>
      <c r="B5" s="31">
        <v>26000</v>
      </c>
      <c r="C5" s="14">
        <f aca="true" t="shared" si="1" ref="C5:G6">+C14*$B5</f>
        <v>0</v>
      </c>
      <c r="D5" s="15">
        <f t="shared" si="1"/>
        <v>0</v>
      </c>
      <c r="E5" s="14">
        <f t="shared" si="1"/>
        <v>0</v>
      </c>
      <c r="F5" s="14">
        <f t="shared" si="1"/>
        <v>0</v>
      </c>
      <c r="G5" s="14">
        <f t="shared" si="1"/>
        <v>0</v>
      </c>
    </row>
    <row r="6" spans="1:7" ht="15">
      <c r="A6" s="12" t="s">
        <v>105</v>
      </c>
      <c r="B6" s="13"/>
      <c r="C6" s="14">
        <f t="shared" si="1"/>
        <v>0</v>
      </c>
      <c r="D6" s="15">
        <f t="shared" si="1"/>
        <v>0</v>
      </c>
      <c r="E6" s="14">
        <f t="shared" si="1"/>
        <v>0</v>
      </c>
      <c r="F6" s="14">
        <f t="shared" si="1"/>
        <v>0</v>
      </c>
      <c r="G6" s="14">
        <f t="shared" si="1"/>
        <v>0</v>
      </c>
    </row>
    <row r="7" spans="1:7" ht="15">
      <c r="A7" s="16" t="s">
        <v>106</v>
      </c>
      <c r="B7" s="17"/>
      <c r="C7" s="18">
        <f>SUM(C2:C6)</f>
        <v>0</v>
      </c>
      <c r="D7" s="18">
        <f>SUM(D2:D6)</f>
        <v>0</v>
      </c>
      <c r="E7" s="18">
        <f>SUM(E2:E6)</f>
        <v>0</v>
      </c>
      <c r="F7" s="18">
        <f>SUM(F2:F6)</f>
        <v>0</v>
      </c>
      <c r="G7" s="18">
        <f>SUM(G2:G6)</f>
        <v>0</v>
      </c>
    </row>
    <row r="8" spans="1:7" ht="15">
      <c r="A8" s="16" t="s">
        <v>107</v>
      </c>
      <c r="B8" s="17"/>
      <c r="C8" s="18">
        <f>IF(ISERROR(+C7/C16),0,C7/C16)</f>
        <v>0</v>
      </c>
      <c r="D8" s="18">
        <f>IF(ISERROR(+D7/D16),0,D7/D16)</f>
        <v>0</v>
      </c>
      <c r="E8" s="18">
        <f>IF(ISERROR(+E7/E16),0,E7/E16)</f>
        <v>0</v>
      </c>
      <c r="F8" s="18">
        <f>IF(ISERROR(+F7/F16),0,F7/F16)</f>
        <v>0</v>
      </c>
      <c r="G8" s="18">
        <f>IF(ISERROR(+G7/G16),0,G7/G16)</f>
        <v>0</v>
      </c>
    </row>
    <row r="9" spans="1:7" ht="15">
      <c r="A9" s="19"/>
      <c r="B9" s="20"/>
      <c r="C9" s="21"/>
      <c r="D9" s="21"/>
      <c r="E9" s="21"/>
      <c r="F9" s="21"/>
      <c r="G9" s="21"/>
    </row>
    <row r="10" spans="1:7" ht="15">
      <c r="A10" s="22" t="s">
        <v>108</v>
      </c>
      <c r="B10" s="20"/>
      <c r="C10" s="11" t="s">
        <v>18</v>
      </c>
      <c r="D10" s="11" t="s">
        <v>19</v>
      </c>
      <c r="E10" s="11" t="s">
        <v>20</v>
      </c>
      <c r="F10" s="11" t="s">
        <v>21</v>
      </c>
      <c r="G10" s="11" t="s">
        <v>22</v>
      </c>
    </row>
    <row r="11" spans="1:7" ht="15">
      <c r="A11" s="23" t="str">
        <f>+A2</f>
        <v>Soci</v>
      </c>
      <c r="B11" s="20"/>
      <c r="C11" s="24"/>
      <c r="D11" s="24"/>
      <c r="E11" s="24"/>
      <c r="F11" s="24"/>
      <c r="G11" s="24"/>
    </row>
    <row r="12" spans="1:7" ht="15">
      <c r="A12" s="23" t="str">
        <f>+A3</f>
        <v>Quadri</v>
      </c>
      <c r="B12" s="20"/>
      <c r="C12" s="24"/>
      <c r="D12" s="24"/>
      <c r="E12" s="24"/>
      <c r="F12" s="24"/>
      <c r="G12" s="24"/>
    </row>
    <row r="13" spans="1:7" ht="15">
      <c r="A13" s="23" t="str">
        <f>+A4</f>
        <v>Impiegati</v>
      </c>
      <c r="B13" s="20"/>
      <c r="C13" s="24"/>
      <c r="D13" s="24"/>
      <c r="E13" s="24"/>
      <c r="F13" s="24"/>
      <c r="G13" s="24"/>
    </row>
    <row r="14" spans="1:7" ht="15">
      <c r="A14" s="23" t="str">
        <f>+A5</f>
        <v>Operai</v>
      </c>
      <c r="B14" s="20"/>
      <c r="C14" s="24"/>
      <c r="D14" s="24"/>
      <c r="E14" s="24"/>
      <c r="F14" s="24"/>
      <c r="G14" s="24"/>
    </row>
    <row r="15" spans="1:7" ht="15">
      <c r="A15" s="23" t="str">
        <f>+A6</f>
        <v>Altro</v>
      </c>
      <c r="B15" s="20"/>
      <c r="C15" s="24"/>
      <c r="D15" s="24"/>
      <c r="E15" s="24"/>
      <c r="F15" s="24"/>
      <c r="G15" s="24"/>
    </row>
    <row r="16" spans="1:7" ht="15">
      <c r="A16" s="16" t="s">
        <v>109</v>
      </c>
      <c r="B16" s="20"/>
      <c r="C16" s="25">
        <f>SUM(C11:C15)</f>
        <v>0</v>
      </c>
      <c r="D16" s="25">
        <f>SUM(D11:D15)</f>
        <v>0</v>
      </c>
      <c r="E16" s="25">
        <f>SUM(E11:E15)</f>
        <v>0</v>
      </c>
      <c r="F16" s="25">
        <f>SUM(F11:F15)</f>
        <v>0</v>
      </c>
      <c r="G16" s="25">
        <f>SUM(G11:G15)</f>
        <v>0</v>
      </c>
    </row>
  </sheetData>
  <sheetProtection/>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2:M126"/>
  <sheetViews>
    <sheetView zoomScale="85" zoomScaleNormal="85" zoomScalePageLayoutView="0" workbookViewId="0" topLeftCell="A1">
      <selection activeCell="D16" sqref="D16"/>
    </sheetView>
  </sheetViews>
  <sheetFormatPr defaultColWidth="9.140625" defaultRowHeight="15" outlineLevelRow="1"/>
  <cols>
    <col min="1" max="1" width="1.421875" style="26" customWidth="1"/>
    <col min="2" max="2" width="36.421875" style="26" bestFit="1" customWidth="1"/>
    <col min="3" max="3" width="15.7109375" style="26" bestFit="1" customWidth="1"/>
    <col min="4" max="4" width="10.00390625" style="27" bestFit="1" customWidth="1"/>
    <col min="5" max="8" width="10.00390625" style="26" bestFit="1" customWidth="1"/>
    <col min="9" max="9" width="9.140625" style="36" customWidth="1"/>
    <col min="10" max="13" width="12.7109375" style="34" customWidth="1"/>
    <col min="14" max="15" width="30.00390625" style="34" customWidth="1"/>
    <col min="16" max="16384" width="9.140625" style="34" customWidth="1"/>
  </cols>
  <sheetData>
    <row r="1" ht="15"/>
    <row r="2" spans="1:8" s="36" customFormat="1" ht="45">
      <c r="A2" s="26"/>
      <c r="B2" s="202" t="s">
        <v>110</v>
      </c>
      <c r="C2" s="202" t="s">
        <v>111</v>
      </c>
      <c r="D2" s="202" t="s">
        <v>18</v>
      </c>
      <c r="E2" s="202" t="s">
        <v>19</v>
      </c>
      <c r="F2" s="202" t="s">
        <v>20</v>
      </c>
      <c r="G2" s="202" t="s">
        <v>21</v>
      </c>
      <c r="H2" s="202" t="s">
        <v>22</v>
      </c>
    </row>
    <row r="3" spans="1:8" s="36" customFormat="1" ht="15">
      <c r="A3" s="26"/>
      <c r="B3" s="203" t="s">
        <v>112</v>
      </c>
      <c r="C3" s="204"/>
      <c r="D3" s="204"/>
      <c r="E3" s="204"/>
      <c r="F3" s="204"/>
      <c r="G3" s="204"/>
      <c r="H3" s="205"/>
    </row>
    <row r="4" spans="1:8" s="36" customFormat="1" ht="15">
      <c r="A4" s="26"/>
      <c r="B4" s="206" t="s">
        <v>113</v>
      </c>
      <c r="C4" s="204"/>
      <c r="D4" s="204"/>
      <c r="E4" s="204"/>
      <c r="F4" s="204"/>
      <c r="G4" s="204"/>
      <c r="H4" s="205"/>
    </row>
    <row r="5" spans="1:8" s="36" customFormat="1" ht="15">
      <c r="A5" s="26"/>
      <c r="B5" s="207" t="s">
        <v>114</v>
      </c>
      <c r="C5" s="208"/>
      <c r="D5" s="209"/>
      <c r="E5" s="210"/>
      <c r="F5" s="210"/>
      <c r="G5" s="210"/>
      <c r="H5" s="210"/>
    </row>
    <row r="6" spans="1:8" s="36" customFormat="1" ht="15">
      <c r="A6" s="26"/>
      <c r="B6" s="211" t="s">
        <v>115</v>
      </c>
      <c r="C6" s="208"/>
      <c r="D6" s="209"/>
      <c r="E6" s="210"/>
      <c r="F6" s="210"/>
      <c r="G6" s="210"/>
      <c r="H6" s="210"/>
    </row>
    <row r="7" spans="1:8" s="36" customFormat="1" ht="15">
      <c r="A7" s="26"/>
      <c r="B7" s="211" t="s">
        <v>116</v>
      </c>
      <c r="C7" s="208"/>
      <c r="D7" s="209"/>
      <c r="E7" s="210"/>
      <c r="F7" s="210"/>
      <c r="G7" s="210"/>
      <c r="H7" s="210"/>
    </row>
    <row r="8" spans="1:8" s="36" customFormat="1" ht="15">
      <c r="A8" s="26"/>
      <c r="B8" s="211" t="s">
        <v>117</v>
      </c>
      <c r="C8" s="208"/>
      <c r="D8" s="209"/>
      <c r="E8" s="210"/>
      <c r="F8" s="210"/>
      <c r="G8" s="210"/>
      <c r="H8" s="210"/>
    </row>
    <row r="9" spans="1:8" s="36" customFormat="1" ht="15">
      <c r="A9" s="26"/>
      <c r="B9" s="211" t="s">
        <v>118</v>
      </c>
      <c r="C9" s="212"/>
      <c r="D9" s="209"/>
      <c r="E9" s="210"/>
      <c r="F9" s="210"/>
      <c r="G9" s="210"/>
      <c r="H9" s="210"/>
    </row>
    <row r="10" spans="1:8" s="36" customFormat="1" ht="15">
      <c r="A10" s="28"/>
      <c r="B10" s="207" t="s">
        <v>105</v>
      </c>
      <c r="C10" s="213"/>
      <c r="D10" s="209"/>
      <c r="E10" s="210"/>
      <c r="F10" s="210"/>
      <c r="G10" s="210"/>
      <c r="H10" s="210"/>
    </row>
    <row r="11" spans="1:8" s="36" customFormat="1" ht="15">
      <c r="A11" s="26"/>
      <c r="B11" s="206" t="s">
        <v>119</v>
      </c>
      <c r="C11" s="204"/>
      <c r="D11" s="204"/>
      <c r="E11" s="204"/>
      <c r="F11" s="204"/>
      <c r="G11" s="204"/>
      <c r="H11" s="205"/>
    </row>
    <row r="12" spans="1:8" s="36" customFormat="1" ht="15">
      <c r="A12" s="26"/>
      <c r="B12" s="211" t="s">
        <v>120</v>
      </c>
      <c r="C12" s="208"/>
      <c r="D12" s="210"/>
      <c r="E12" s="210"/>
      <c r="F12" s="210"/>
      <c r="G12" s="210"/>
      <c r="H12" s="210"/>
    </row>
    <row r="13" spans="1:8" s="36" customFormat="1" ht="15">
      <c r="A13" s="26"/>
      <c r="B13" s="211" t="s">
        <v>121</v>
      </c>
      <c r="C13" s="208"/>
      <c r="D13" s="210"/>
      <c r="E13" s="210"/>
      <c r="F13" s="210"/>
      <c r="G13" s="210"/>
      <c r="H13" s="210"/>
    </row>
    <row r="14" spans="1:8" s="36" customFormat="1" ht="15">
      <c r="A14" s="26"/>
      <c r="B14" s="211" t="s">
        <v>122</v>
      </c>
      <c r="C14" s="208"/>
      <c r="D14" s="210"/>
      <c r="E14" s="210"/>
      <c r="F14" s="210"/>
      <c r="G14" s="210"/>
      <c r="H14" s="210"/>
    </row>
    <row r="15" spans="1:8" s="36" customFormat="1" ht="15">
      <c r="A15" s="26"/>
      <c r="B15" s="211" t="s">
        <v>105</v>
      </c>
      <c r="C15" s="208"/>
      <c r="D15" s="214"/>
      <c r="E15" s="214"/>
      <c r="F15" s="214"/>
      <c r="G15" s="214"/>
      <c r="H15" s="214"/>
    </row>
    <row r="16" spans="1:8" s="36" customFormat="1" ht="15">
      <c r="A16" s="26"/>
      <c r="B16" s="215" t="s">
        <v>123</v>
      </c>
      <c r="C16" s="216"/>
      <c r="D16" s="217">
        <f>SUM(D5:D15)</f>
        <v>0</v>
      </c>
      <c r="E16" s="217">
        <f>SUM(E5:E15)</f>
        <v>0</v>
      </c>
      <c r="F16" s="217">
        <f>SUM(F5:F15)</f>
        <v>0</v>
      </c>
      <c r="G16" s="217">
        <f>SUM(G5:G15)</f>
        <v>0</v>
      </c>
      <c r="H16" s="217">
        <f>SUM(H5:H15)</f>
        <v>0</v>
      </c>
    </row>
    <row r="17" spans="1:8" s="36" customFormat="1" ht="15">
      <c r="A17" s="29"/>
      <c r="B17" s="218"/>
      <c r="C17" s="219"/>
      <c r="D17" s="219"/>
      <c r="E17" s="219"/>
      <c r="F17" s="219"/>
      <c r="G17" s="219"/>
      <c r="H17" s="220"/>
    </row>
    <row r="18" spans="1:8" s="36" customFormat="1" ht="15">
      <c r="A18" s="26"/>
      <c r="B18" s="221" t="s">
        <v>124</v>
      </c>
      <c r="C18" s="219"/>
      <c r="D18" s="219"/>
      <c r="E18" s="219"/>
      <c r="F18" s="219"/>
      <c r="G18" s="219"/>
      <c r="H18" s="220"/>
    </row>
    <row r="19" spans="1:8" s="36" customFormat="1" ht="15">
      <c r="A19" s="26"/>
      <c r="B19" s="206" t="s">
        <v>113</v>
      </c>
      <c r="C19" s="219"/>
      <c r="D19" s="219"/>
      <c r="E19" s="219"/>
      <c r="F19" s="219"/>
      <c r="G19" s="219"/>
      <c r="H19" s="220"/>
    </row>
    <row r="20" spans="1:8" s="36" customFormat="1" ht="15">
      <c r="A20" s="26"/>
      <c r="B20" s="222" t="str">
        <f aca="true" t="shared" si="0" ref="B20:B25">+B5</f>
        <v>Servizi capitalizzabili</v>
      </c>
      <c r="C20" s="208"/>
      <c r="D20" s="223">
        <f aca="true" t="shared" si="1" ref="D20:D25">+D5</f>
        <v>0</v>
      </c>
      <c r="E20" s="224">
        <f aca="true" t="shared" si="2" ref="E20:H25">+D20+E5</f>
        <v>0</v>
      </c>
      <c r="F20" s="224">
        <f t="shared" si="2"/>
        <v>0</v>
      </c>
      <c r="G20" s="224">
        <f t="shared" si="2"/>
        <v>0</v>
      </c>
      <c r="H20" s="224">
        <f t="shared" si="2"/>
        <v>0</v>
      </c>
    </row>
    <row r="21" spans="1:8" s="36" customFormat="1" ht="15">
      <c r="A21" s="26"/>
      <c r="B21" s="222" t="str">
        <f t="shared" si="0"/>
        <v>Marketing &amp; Comunicazione</v>
      </c>
      <c r="C21" s="208"/>
      <c r="D21" s="223">
        <f t="shared" si="1"/>
        <v>0</v>
      </c>
      <c r="E21" s="224">
        <f t="shared" si="2"/>
        <v>0</v>
      </c>
      <c r="F21" s="224">
        <f t="shared" si="2"/>
        <v>0</v>
      </c>
      <c r="G21" s="224">
        <f t="shared" si="2"/>
        <v>0</v>
      </c>
      <c r="H21" s="224">
        <f t="shared" si="2"/>
        <v>0</v>
      </c>
    </row>
    <row r="22" spans="1:8" s="36" customFormat="1" ht="15">
      <c r="A22" s="26"/>
      <c r="B22" s="222" t="str">
        <f t="shared" si="0"/>
        <v>Marchi</v>
      </c>
      <c r="C22" s="208"/>
      <c r="D22" s="223">
        <f t="shared" si="1"/>
        <v>0</v>
      </c>
      <c r="E22" s="224">
        <f t="shared" si="2"/>
        <v>0</v>
      </c>
      <c r="F22" s="224">
        <f t="shared" si="2"/>
        <v>0</v>
      </c>
      <c r="G22" s="224">
        <f t="shared" si="2"/>
        <v>0</v>
      </c>
      <c r="H22" s="224">
        <f t="shared" si="2"/>
        <v>0</v>
      </c>
    </row>
    <row r="23" spans="1:8" s="36" customFormat="1" ht="15">
      <c r="A23" s="26"/>
      <c r="B23" s="222" t="str">
        <f t="shared" si="0"/>
        <v>Software</v>
      </c>
      <c r="C23" s="208"/>
      <c r="D23" s="223">
        <f t="shared" si="1"/>
        <v>0</v>
      </c>
      <c r="E23" s="224">
        <f t="shared" si="2"/>
        <v>0</v>
      </c>
      <c r="F23" s="224">
        <f t="shared" si="2"/>
        <v>0</v>
      </c>
      <c r="G23" s="224">
        <f t="shared" si="2"/>
        <v>0</v>
      </c>
      <c r="H23" s="224">
        <f t="shared" si="2"/>
        <v>0</v>
      </c>
    </row>
    <row r="24" spans="1:8" s="36" customFormat="1" ht="15">
      <c r="A24" s="26"/>
      <c r="B24" s="222" t="str">
        <f t="shared" si="0"/>
        <v>R&amp;D </v>
      </c>
      <c r="C24" s="208"/>
      <c r="D24" s="223">
        <f t="shared" si="1"/>
        <v>0</v>
      </c>
      <c r="E24" s="224">
        <f t="shared" si="2"/>
        <v>0</v>
      </c>
      <c r="F24" s="224">
        <f t="shared" si="2"/>
        <v>0</v>
      </c>
      <c r="G24" s="224">
        <f t="shared" si="2"/>
        <v>0</v>
      </c>
      <c r="H24" s="224">
        <f t="shared" si="2"/>
        <v>0</v>
      </c>
    </row>
    <row r="25" spans="1:8" s="36" customFormat="1" ht="15">
      <c r="A25" s="26"/>
      <c r="B25" s="208" t="str">
        <f t="shared" si="0"/>
        <v>Altro</v>
      </c>
      <c r="C25" s="208"/>
      <c r="D25" s="223">
        <f t="shared" si="1"/>
        <v>0</v>
      </c>
      <c r="E25" s="224">
        <f t="shared" si="2"/>
        <v>0</v>
      </c>
      <c r="F25" s="224">
        <f t="shared" si="2"/>
        <v>0</v>
      </c>
      <c r="G25" s="224">
        <f t="shared" si="2"/>
        <v>0</v>
      </c>
      <c r="H25" s="224">
        <f t="shared" si="2"/>
        <v>0</v>
      </c>
    </row>
    <row r="26" spans="1:8" s="36" customFormat="1" ht="15">
      <c r="A26" s="26"/>
      <c r="B26" s="206" t="s">
        <v>119</v>
      </c>
      <c r="C26" s="204"/>
      <c r="D26" s="204"/>
      <c r="E26" s="204"/>
      <c r="F26" s="204"/>
      <c r="G26" s="204"/>
      <c r="H26" s="205"/>
    </row>
    <row r="27" spans="1:8" s="36" customFormat="1" ht="15">
      <c r="A27" s="26"/>
      <c r="B27" s="222" t="str">
        <f>+B12</f>
        <v>Fabbricati</v>
      </c>
      <c r="C27" s="208"/>
      <c r="D27" s="223">
        <f>+D12</f>
        <v>0</v>
      </c>
      <c r="E27" s="224">
        <f aca="true" t="shared" si="3" ref="E27:H30">+D27+E12</f>
        <v>0</v>
      </c>
      <c r="F27" s="224">
        <f t="shared" si="3"/>
        <v>0</v>
      </c>
      <c r="G27" s="224">
        <f t="shared" si="3"/>
        <v>0</v>
      </c>
      <c r="H27" s="224">
        <f t="shared" si="3"/>
        <v>0</v>
      </c>
    </row>
    <row r="28" spans="1:8" s="36" customFormat="1" ht="15">
      <c r="A28" s="26"/>
      <c r="B28" s="222" t="str">
        <f>+B13</f>
        <v>Impianti e macchinari</v>
      </c>
      <c r="C28" s="208"/>
      <c r="D28" s="223">
        <f>+D13</f>
        <v>0</v>
      </c>
      <c r="E28" s="224">
        <f t="shared" si="3"/>
        <v>0</v>
      </c>
      <c r="F28" s="224">
        <f t="shared" si="3"/>
        <v>0</v>
      </c>
      <c r="G28" s="224">
        <f t="shared" si="3"/>
        <v>0</v>
      </c>
      <c r="H28" s="224">
        <f t="shared" si="3"/>
        <v>0</v>
      </c>
    </row>
    <row r="29" spans="1:8" s="36" customFormat="1" ht="15">
      <c r="A29" s="26"/>
      <c r="B29" s="222" t="str">
        <f>+B14</f>
        <v>Attrezzature</v>
      </c>
      <c r="C29" s="208"/>
      <c r="D29" s="223">
        <f>+D14</f>
        <v>0</v>
      </c>
      <c r="E29" s="224">
        <f t="shared" si="3"/>
        <v>0</v>
      </c>
      <c r="F29" s="224">
        <f t="shared" si="3"/>
        <v>0</v>
      </c>
      <c r="G29" s="224">
        <f t="shared" si="3"/>
        <v>0</v>
      </c>
      <c r="H29" s="224">
        <f t="shared" si="3"/>
        <v>0</v>
      </c>
    </row>
    <row r="30" spans="1:8" s="36" customFormat="1" ht="15">
      <c r="A30" s="26"/>
      <c r="B30" s="222" t="str">
        <f>+B15</f>
        <v>Altro</v>
      </c>
      <c r="C30" s="208"/>
      <c r="D30" s="223">
        <f>+D15</f>
        <v>0</v>
      </c>
      <c r="E30" s="224">
        <f t="shared" si="3"/>
        <v>0</v>
      </c>
      <c r="F30" s="224">
        <f t="shared" si="3"/>
        <v>0</v>
      </c>
      <c r="G30" s="224">
        <f t="shared" si="3"/>
        <v>0</v>
      </c>
      <c r="H30" s="224">
        <f t="shared" si="3"/>
        <v>0</v>
      </c>
    </row>
    <row r="31" spans="1:8" s="36" customFormat="1" ht="15">
      <c r="A31" s="26"/>
      <c r="B31" s="216" t="s">
        <v>125</v>
      </c>
      <c r="C31" s="216"/>
      <c r="D31" s="217">
        <f>SUM(D20:D30)</f>
        <v>0</v>
      </c>
      <c r="E31" s="217">
        <f>SUM(E20:E30)</f>
        <v>0</v>
      </c>
      <c r="F31" s="217">
        <f>SUM(F20:F30)</f>
        <v>0</v>
      </c>
      <c r="G31" s="217">
        <f>SUM(G20:G30)</f>
        <v>0</v>
      </c>
      <c r="H31" s="217">
        <f>SUM(H20:H30)</f>
        <v>0</v>
      </c>
    </row>
    <row r="32" spans="1:8" s="36" customFormat="1" ht="15">
      <c r="A32" s="26"/>
      <c r="B32" s="225"/>
      <c r="C32" s="204"/>
      <c r="D32" s="204"/>
      <c r="E32" s="204"/>
      <c r="F32" s="204"/>
      <c r="G32" s="204"/>
      <c r="H32" s="205"/>
    </row>
    <row r="33" spans="2:8" ht="15">
      <c r="B33" s="221" t="s">
        <v>126</v>
      </c>
      <c r="C33" s="204"/>
      <c r="D33" s="204"/>
      <c r="E33" s="204"/>
      <c r="F33" s="204"/>
      <c r="G33" s="204"/>
      <c r="H33" s="205"/>
    </row>
    <row r="34" spans="2:13" ht="45">
      <c r="B34" s="206" t="s">
        <v>127</v>
      </c>
      <c r="C34" s="204"/>
      <c r="D34" s="204"/>
      <c r="E34" s="204"/>
      <c r="F34" s="204"/>
      <c r="G34" s="204"/>
      <c r="H34" s="205"/>
      <c r="J34" s="201"/>
      <c r="K34" s="201"/>
      <c r="L34" s="201"/>
      <c r="M34" s="201"/>
    </row>
    <row r="35" spans="2:13" ht="15" outlineLevel="1">
      <c r="B35" s="208" t="s">
        <v>18</v>
      </c>
      <c r="C35" s="216"/>
      <c r="D35" s="226">
        <f>+D$5*$C$40</f>
        <v>0</v>
      </c>
      <c r="E35" s="226">
        <f>+MIN($D5*$C$40,$D$5-SUM($D35:D35))</f>
        <v>0</v>
      </c>
      <c r="F35" s="226">
        <f>+MIN($D$5*$C$40,$D$5-SUM($D$35:E35))</f>
        <v>0</v>
      </c>
      <c r="G35" s="226">
        <f>+MIN($D$5*$C$40,$D$5-SUM($D$35:F35))</f>
        <v>0</v>
      </c>
      <c r="H35" s="226">
        <f>+MIN($D$5*$C$40,$D$5-SUM($D$35:G35))</f>
        <v>0</v>
      </c>
      <c r="J35" s="201"/>
      <c r="K35" s="201"/>
      <c r="L35" s="201"/>
      <c r="M35" s="201"/>
    </row>
    <row r="36" spans="2:13" ht="15" outlineLevel="1">
      <c r="B36" s="208" t="s">
        <v>19</v>
      </c>
      <c r="C36" s="216"/>
      <c r="D36" s="227"/>
      <c r="E36" s="226">
        <f>+E$5*$C$40</f>
        <v>0</v>
      </c>
      <c r="F36" s="226">
        <f>+MIN($E5*$C$40,$E$5-SUM($D36:E36))</f>
        <v>0</v>
      </c>
      <c r="G36" s="226">
        <f>+MIN($E5*$C$40,$E$5-SUM($D36:F36))</f>
        <v>0</v>
      </c>
      <c r="H36" s="226">
        <f>+MIN($E5*$C$40,$E$5-SUM($D36:G36))</f>
        <v>0</v>
      </c>
      <c r="J36" s="201"/>
      <c r="K36" s="201"/>
      <c r="L36" s="201"/>
      <c r="M36" s="201"/>
    </row>
    <row r="37" spans="2:13" ht="15" outlineLevel="1">
      <c r="B37" s="208" t="s">
        <v>20</v>
      </c>
      <c r="C37" s="216"/>
      <c r="D37" s="227"/>
      <c r="E37" s="217"/>
      <c r="F37" s="226">
        <f>+F$5*$C$40</f>
        <v>0</v>
      </c>
      <c r="G37" s="226">
        <f>+MIN($F$5*$C$40,$F$5-SUM($D37:F37))</f>
        <v>0</v>
      </c>
      <c r="H37" s="226">
        <f>+MIN($F5*$C$40,$F$5-SUM($D37:G37))</f>
        <v>0</v>
      </c>
      <c r="J37" s="201"/>
      <c r="K37" s="201"/>
      <c r="L37" s="201"/>
      <c r="M37" s="201"/>
    </row>
    <row r="38" spans="2:13" ht="15" outlineLevel="1">
      <c r="B38" s="208" t="s">
        <v>21</v>
      </c>
      <c r="C38" s="216"/>
      <c r="D38" s="227"/>
      <c r="E38" s="217"/>
      <c r="F38" s="217"/>
      <c r="G38" s="226">
        <f>+G$5*$C$40</f>
        <v>0</v>
      </c>
      <c r="H38" s="226">
        <f>+MIN($G$5*$C$40,$G$5-SUM($D38:G38))</f>
        <v>0</v>
      </c>
      <c r="J38" s="201"/>
      <c r="K38" s="201"/>
      <c r="L38" s="201"/>
      <c r="M38" s="201"/>
    </row>
    <row r="39" spans="2:13" ht="15" outlineLevel="1">
      <c r="B39" s="208" t="s">
        <v>22</v>
      </c>
      <c r="C39" s="216"/>
      <c r="D39" s="227"/>
      <c r="E39" s="217"/>
      <c r="F39" s="217"/>
      <c r="G39" s="217"/>
      <c r="H39" s="226">
        <f>+H$5*$C$40</f>
        <v>0</v>
      </c>
      <c r="J39" s="201"/>
      <c r="K39" s="201"/>
      <c r="L39" s="201"/>
      <c r="M39" s="201"/>
    </row>
    <row r="40" spans="2:13" ht="15">
      <c r="B40" s="208" t="str">
        <f>+B5</f>
        <v>Servizi capitalizzabili</v>
      </c>
      <c r="C40" s="228">
        <v>0.2</v>
      </c>
      <c r="D40" s="223">
        <f>SUM(D35:D39)</f>
        <v>0</v>
      </c>
      <c r="E40" s="223">
        <f>SUM(E35:E39)</f>
        <v>0</v>
      </c>
      <c r="F40" s="223">
        <f>SUM(F35:F39)</f>
        <v>0</v>
      </c>
      <c r="G40" s="223">
        <f>SUM(G35:G39)</f>
        <v>0</v>
      </c>
      <c r="H40" s="223">
        <f>SUM(H35:H39)</f>
        <v>0</v>
      </c>
      <c r="J40" s="201"/>
      <c r="K40" s="201"/>
      <c r="L40" s="201"/>
      <c r="M40" s="201"/>
    </row>
    <row r="41" spans="2:13" ht="15" outlineLevel="1">
      <c r="B41" s="208" t="s">
        <v>18</v>
      </c>
      <c r="C41" s="229"/>
      <c r="D41" s="226">
        <f>+D$6*$C$46</f>
        <v>0</v>
      </c>
      <c r="E41" s="226">
        <f>+MIN($D6*$C$46,$D$6-SUM($D41:D41))</f>
        <v>0</v>
      </c>
      <c r="F41" s="226">
        <f>+MIN($D6*$C$46,$D$6-SUM($D41:E41))</f>
        <v>0</v>
      </c>
      <c r="G41" s="226">
        <f>+MIN($D6*$C$46,$D$6-SUM($D41:F41))</f>
        <v>0</v>
      </c>
      <c r="H41" s="226">
        <f>+MIN($D6*$C$46,$D$6-SUM($D41:G41))</f>
        <v>0</v>
      </c>
      <c r="J41" s="201"/>
      <c r="K41" s="201"/>
      <c r="L41" s="201"/>
      <c r="M41" s="201"/>
    </row>
    <row r="42" spans="2:13" ht="15" outlineLevel="1">
      <c r="B42" s="208" t="s">
        <v>19</v>
      </c>
      <c r="C42" s="229"/>
      <c r="D42" s="230"/>
      <c r="E42" s="226">
        <f>+E$6*$C$46</f>
        <v>0</v>
      </c>
      <c r="F42" s="226">
        <f>+MIN($E$6*$C$46,$E$6-SUM($D42:E42))</f>
        <v>0</v>
      </c>
      <c r="G42" s="226">
        <f>+MIN($E$6*$C$46,$E$6-SUM($D42:F42))</f>
        <v>0</v>
      </c>
      <c r="H42" s="226">
        <f>+MIN($E$6*$C$46,$E$6-SUM($D42:G42))</f>
        <v>0</v>
      </c>
      <c r="J42" s="201"/>
      <c r="K42" s="201"/>
      <c r="L42" s="201"/>
      <c r="M42" s="201"/>
    </row>
    <row r="43" spans="2:13" ht="15" outlineLevel="1">
      <c r="B43" s="208" t="s">
        <v>20</v>
      </c>
      <c r="C43" s="229"/>
      <c r="D43" s="230"/>
      <c r="E43" s="223"/>
      <c r="F43" s="226">
        <f>+F$6*$C$46</f>
        <v>0</v>
      </c>
      <c r="G43" s="226">
        <f>+MIN($F$6*$C$46,$F$6-SUM($D43:F43))</f>
        <v>0</v>
      </c>
      <c r="H43" s="226">
        <f>+MIN($F$6*$C$46,$F$6-SUM($D43:G43))</f>
        <v>0</v>
      </c>
      <c r="J43" s="201"/>
      <c r="K43" s="201"/>
      <c r="L43" s="201"/>
      <c r="M43" s="201"/>
    </row>
    <row r="44" spans="2:13" ht="15" outlineLevel="1">
      <c r="B44" s="208" t="s">
        <v>21</v>
      </c>
      <c r="C44" s="229"/>
      <c r="D44" s="230"/>
      <c r="E44" s="223"/>
      <c r="F44" s="223"/>
      <c r="G44" s="226">
        <f>+G$6*$C$46</f>
        <v>0</v>
      </c>
      <c r="H44" s="226">
        <f>+MIN($G$6*$C$46,$G$6-SUM($D44:G44))</f>
        <v>0</v>
      </c>
      <c r="J44" s="201"/>
      <c r="K44" s="201"/>
      <c r="L44" s="201"/>
      <c r="M44" s="201"/>
    </row>
    <row r="45" spans="2:13" ht="15" outlineLevel="1">
      <c r="B45" s="208" t="s">
        <v>22</v>
      </c>
      <c r="C45" s="229"/>
      <c r="D45" s="230"/>
      <c r="E45" s="223"/>
      <c r="F45" s="223"/>
      <c r="G45" s="223"/>
      <c r="H45" s="226">
        <f>+H$6*$C$46</f>
        <v>0</v>
      </c>
      <c r="J45" s="201"/>
      <c r="K45" s="201"/>
      <c r="L45" s="201"/>
      <c r="M45" s="201"/>
    </row>
    <row r="46" spans="2:13" ht="15">
      <c r="B46" s="208" t="str">
        <f>+B6</f>
        <v>Marketing &amp; Comunicazione</v>
      </c>
      <c r="C46" s="228">
        <v>0.2</v>
      </c>
      <c r="D46" s="223">
        <f>SUM(D41:D45)</f>
        <v>0</v>
      </c>
      <c r="E46" s="223">
        <f>SUM(E41:E45)</f>
        <v>0</v>
      </c>
      <c r="F46" s="223">
        <f>SUM(F41:F45)</f>
        <v>0</v>
      </c>
      <c r="G46" s="223">
        <f>SUM(G41:G45)</f>
        <v>0</v>
      </c>
      <c r="H46" s="223">
        <f>SUM(H41:H45)</f>
        <v>0</v>
      </c>
      <c r="J46" s="201"/>
      <c r="K46" s="201"/>
      <c r="L46" s="201"/>
      <c r="M46" s="201"/>
    </row>
    <row r="47" spans="2:13" ht="15" outlineLevel="1">
      <c r="B47" s="208" t="s">
        <v>18</v>
      </c>
      <c r="C47" s="229"/>
      <c r="D47" s="226">
        <f>+D$7*$C$52</f>
        <v>0</v>
      </c>
      <c r="E47" s="226">
        <f>+MIN($D7*$C$52,$D$7-SUM($D47:D47))</f>
        <v>0</v>
      </c>
      <c r="F47" s="226">
        <f>+MIN($D7*$C$52,$D$7-SUM($D47:E47))</f>
        <v>0</v>
      </c>
      <c r="G47" s="226">
        <f>+MIN($D7*$C$52,$D$7-SUM($D47:F47))</f>
        <v>0</v>
      </c>
      <c r="H47" s="226">
        <f>+MIN($D7*$C$52,$D$7-SUM($D47:G47))</f>
        <v>0</v>
      </c>
      <c r="J47" s="201"/>
      <c r="K47" s="201"/>
      <c r="L47" s="201"/>
      <c r="M47" s="201"/>
    </row>
    <row r="48" spans="2:13" ht="15" outlineLevel="1">
      <c r="B48" s="208" t="s">
        <v>19</v>
      </c>
      <c r="C48" s="229"/>
      <c r="D48" s="223"/>
      <c r="E48" s="226">
        <f>+E$7*$C$52</f>
        <v>0</v>
      </c>
      <c r="F48" s="226">
        <f>+MIN($E$7*$C$52,$E$7-SUM($D48:E48))</f>
        <v>0</v>
      </c>
      <c r="G48" s="226">
        <f>+MIN($E7*$C$52,$E$7-SUM($D48:F48))</f>
        <v>0</v>
      </c>
      <c r="H48" s="226">
        <f>+MIN($E7*$C$52,$E$7-SUM($D48:G48))</f>
        <v>0</v>
      </c>
      <c r="J48" s="201"/>
      <c r="K48" s="201"/>
      <c r="L48" s="201"/>
      <c r="M48" s="201"/>
    </row>
    <row r="49" spans="2:13" ht="15" outlineLevel="1">
      <c r="B49" s="208" t="s">
        <v>20</v>
      </c>
      <c r="C49" s="229"/>
      <c r="D49" s="223"/>
      <c r="E49" s="223"/>
      <c r="F49" s="226">
        <f>+F$7*$C$52</f>
        <v>0</v>
      </c>
      <c r="G49" s="226">
        <f>+MIN($F$7*$C$52,$F$7-SUM($D49:F49))</f>
        <v>0</v>
      </c>
      <c r="H49" s="226">
        <f>+MIN($F$7*$C$52,$F$7-SUM($D49:G49))</f>
        <v>0</v>
      </c>
      <c r="J49" s="201"/>
      <c r="K49" s="201"/>
      <c r="L49" s="201"/>
      <c r="M49" s="201"/>
    </row>
    <row r="50" spans="2:13" ht="15" outlineLevel="1">
      <c r="B50" s="208" t="s">
        <v>21</v>
      </c>
      <c r="C50" s="229"/>
      <c r="D50" s="223"/>
      <c r="E50" s="223"/>
      <c r="F50" s="223"/>
      <c r="G50" s="226">
        <f>+G$7*$C$52</f>
        <v>0</v>
      </c>
      <c r="H50" s="226">
        <f>+MIN($G$7*$C$52,$G$7-SUM($D50:G50))</f>
        <v>0</v>
      </c>
      <c r="J50" s="201"/>
      <c r="K50" s="201"/>
      <c r="L50" s="201"/>
      <c r="M50" s="201"/>
    </row>
    <row r="51" spans="2:13" ht="15" outlineLevel="1">
      <c r="B51" s="208" t="s">
        <v>22</v>
      </c>
      <c r="C51" s="229"/>
      <c r="D51" s="223"/>
      <c r="E51" s="223"/>
      <c r="F51" s="223"/>
      <c r="G51" s="223"/>
      <c r="H51" s="226">
        <f>+H$7*$C$52</f>
        <v>0</v>
      </c>
      <c r="J51" s="201"/>
      <c r="K51" s="201"/>
      <c r="L51" s="201"/>
      <c r="M51" s="201"/>
    </row>
    <row r="52" spans="2:13" ht="15">
      <c r="B52" s="208" t="str">
        <f>+B7</f>
        <v>Marchi</v>
      </c>
      <c r="C52" s="228">
        <v>0.2</v>
      </c>
      <c r="D52" s="223">
        <f>SUM(D47:D51)</f>
        <v>0</v>
      </c>
      <c r="E52" s="223">
        <f>SUM(E47:E51)</f>
        <v>0</v>
      </c>
      <c r="F52" s="223">
        <f>SUM(F47:F51)</f>
        <v>0</v>
      </c>
      <c r="G52" s="223">
        <f>SUM(G47:G51)</f>
        <v>0</v>
      </c>
      <c r="H52" s="223">
        <f>SUM(H47:H51)</f>
        <v>0</v>
      </c>
      <c r="J52" s="201"/>
      <c r="K52" s="201"/>
      <c r="L52" s="201"/>
      <c r="M52" s="201"/>
    </row>
    <row r="53" spans="2:13" ht="15" outlineLevel="1">
      <c r="B53" s="208" t="s">
        <v>18</v>
      </c>
      <c r="C53" s="229"/>
      <c r="D53" s="226">
        <f>+D$8*$C$58</f>
        <v>0</v>
      </c>
      <c r="E53" s="226">
        <f>+MIN($D$8*$C$58,$D$8-SUM($D53:D53))</f>
        <v>0</v>
      </c>
      <c r="F53" s="226">
        <f>+MIN($D$8*$C$58,$D$8-SUM($D53:E53))</f>
        <v>0</v>
      </c>
      <c r="G53" s="226">
        <f>+MIN($D$8*$C$58,$D$8-SUM($D53:F53))</f>
        <v>0</v>
      </c>
      <c r="H53" s="226">
        <f>+MIN($D$8*$C$58,$D$8-SUM($D53:G53))</f>
        <v>0</v>
      </c>
      <c r="J53" s="201"/>
      <c r="K53" s="201"/>
      <c r="L53" s="201"/>
      <c r="M53" s="201"/>
    </row>
    <row r="54" spans="2:13" ht="15" outlineLevel="1">
      <c r="B54" s="208" t="s">
        <v>19</v>
      </c>
      <c r="C54" s="229"/>
      <c r="D54" s="223"/>
      <c r="E54" s="226">
        <f>+E$8*$C$58</f>
        <v>0</v>
      </c>
      <c r="F54" s="226">
        <f>+MIN($E$8*$C$58,$E$8-SUM($D54:E54))</f>
        <v>0</v>
      </c>
      <c r="G54" s="226">
        <f>+MIN($E$8*$C$58,$E$8-SUM($D54:F54))</f>
        <v>0</v>
      </c>
      <c r="H54" s="226">
        <f>+MIN($E$8*$C$58,$E$8-SUM($D54:G54))</f>
        <v>0</v>
      </c>
      <c r="J54" s="201"/>
      <c r="K54" s="201"/>
      <c r="L54" s="201"/>
      <c r="M54" s="201"/>
    </row>
    <row r="55" spans="2:13" ht="15" outlineLevel="1">
      <c r="B55" s="208" t="s">
        <v>20</v>
      </c>
      <c r="C55" s="229"/>
      <c r="D55" s="223"/>
      <c r="E55" s="223"/>
      <c r="F55" s="226">
        <f>+F$8*$C$58</f>
        <v>0</v>
      </c>
      <c r="G55" s="226">
        <f>+MIN($F$8*$C$58,$F$8-SUM($D55:F55))</f>
        <v>0</v>
      </c>
      <c r="H55" s="226">
        <f>+MIN($F$8*$C$58,$F$8-SUM($D55:G55))</f>
        <v>0</v>
      </c>
      <c r="J55" s="201"/>
      <c r="K55" s="201"/>
      <c r="L55" s="201"/>
      <c r="M55" s="201"/>
    </row>
    <row r="56" spans="2:13" ht="15" outlineLevel="1">
      <c r="B56" s="208" t="s">
        <v>21</v>
      </c>
      <c r="C56" s="229"/>
      <c r="D56" s="223"/>
      <c r="E56" s="223"/>
      <c r="F56" s="223"/>
      <c r="G56" s="226">
        <f>+G$8*$C$58</f>
        <v>0</v>
      </c>
      <c r="H56" s="226">
        <f>+MIN($G$8*$C$58,$G$8-SUM($D56:G56))</f>
        <v>0</v>
      </c>
      <c r="J56" s="201"/>
      <c r="K56" s="201"/>
      <c r="L56" s="201"/>
      <c r="M56" s="201"/>
    </row>
    <row r="57" spans="2:13" ht="15" outlineLevel="1">
      <c r="B57" s="208" t="s">
        <v>22</v>
      </c>
      <c r="C57" s="229"/>
      <c r="D57" s="223"/>
      <c r="E57" s="223"/>
      <c r="F57" s="223"/>
      <c r="G57" s="223"/>
      <c r="H57" s="226">
        <f>+H$8*$C$58</f>
        <v>0</v>
      </c>
      <c r="J57" s="201"/>
      <c r="K57" s="201"/>
      <c r="L57" s="201"/>
      <c r="M57" s="201"/>
    </row>
    <row r="58" spans="2:13" ht="15">
      <c r="B58" s="208" t="str">
        <f>+B8</f>
        <v>Software</v>
      </c>
      <c r="C58" s="228">
        <v>0.33</v>
      </c>
      <c r="D58" s="223">
        <f>SUM(D53:D57)</f>
        <v>0</v>
      </c>
      <c r="E58" s="223">
        <f>SUM(E53:E57)</f>
        <v>0</v>
      </c>
      <c r="F58" s="223">
        <f>SUM(F53:F57)</f>
        <v>0</v>
      </c>
      <c r="G58" s="223">
        <f>SUM(G53:G57)</f>
        <v>0</v>
      </c>
      <c r="H58" s="223">
        <f>SUM(H53:H57)</f>
        <v>0</v>
      </c>
      <c r="J58" s="201"/>
      <c r="K58" s="201"/>
      <c r="L58" s="201"/>
      <c r="M58" s="201"/>
    </row>
    <row r="59" spans="2:13" ht="15" outlineLevel="1">
      <c r="B59" s="208" t="s">
        <v>18</v>
      </c>
      <c r="C59" s="229"/>
      <c r="D59" s="226">
        <f>+D$9*$C$64</f>
        <v>0</v>
      </c>
      <c r="E59" s="226">
        <f>+MIN($D$9*$C$64,$D$9-SUM($D59:D59))</f>
        <v>0</v>
      </c>
      <c r="F59" s="226">
        <f>+MIN($D$9*$C$64,$D$9-SUM($D59:E59))</f>
        <v>0</v>
      </c>
      <c r="G59" s="226">
        <f>+MIN($D$9*$C$64,$D$9-SUM($D59:F59))</f>
        <v>0</v>
      </c>
      <c r="H59" s="226">
        <f>+MIN($D$9*$C$64,$D$9-SUM($D59:G59))</f>
        <v>0</v>
      </c>
      <c r="J59" s="201"/>
      <c r="K59" s="201"/>
      <c r="L59" s="201"/>
      <c r="M59" s="201"/>
    </row>
    <row r="60" spans="2:13" ht="15" outlineLevel="1">
      <c r="B60" s="208" t="s">
        <v>19</v>
      </c>
      <c r="C60" s="229"/>
      <c r="D60" s="223"/>
      <c r="E60" s="226">
        <f>+E$9*$C$64</f>
        <v>0</v>
      </c>
      <c r="F60" s="226">
        <f>+MIN($E$9*$C$64,$E$9-SUM($D60:E60))</f>
        <v>0</v>
      </c>
      <c r="G60" s="226">
        <f>+MIN($E$9*$C$64,$E$9-SUM($D60:F60))</f>
        <v>0</v>
      </c>
      <c r="H60" s="226">
        <f>+MIN($E$9*$C$64,$E$9-SUM($D60:G60))</f>
        <v>0</v>
      </c>
      <c r="J60" s="201"/>
      <c r="K60" s="201"/>
      <c r="L60" s="201"/>
      <c r="M60" s="201"/>
    </row>
    <row r="61" spans="2:13" ht="15" outlineLevel="1">
      <c r="B61" s="208" t="s">
        <v>20</v>
      </c>
      <c r="C61" s="229"/>
      <c r="D61" s="223"/>
      <c r="E61" s="223"/>
      <c r="F61" s="226">
        <f>+F$9*$C$64</f>
        <v>0</v>
      </c>
      <c r="G61" s="226">
        <f>+MIN($F$9*$C$64,$F$9-SUM($D61:F61))</f>
        <v>0</v>
      </c>
      <c r="H61" s="226">
        <f>+MIN($F$9*$C$64,$F$9-SUM($D61:G61))</f>
        <v>0</v>
      </c>
      <c r="J61" s="201"/>
      <c r="K61" s="201"/>
      <c r="L61" s="201"/>
      <c r="M61" s="201"/>
    </row>
    <row r="62" spans="2:13" ht="15" outlineLevel="1">
      <c r="B62" s="208" t="s">
        <v>21</v>
      </c>
      <c r="C62" s="229"/>
      <c r="D62" s="223"/>
      <c r="E62" s="223"/>
      <c r="F62" s="223"/>
      <c r="G62" s="226">
        <f>+G$9*$C$64</f>
        <v>0</v>
      </c>
      <c r="H62" s="226">
        <f>+MIN($G$9*$C$64,$G$9-SUM($D62:G62))</f>
        <v>0</v>
      </c>
      <c r="J62" s="201"/>
      <c r="K62" s="201"/>
      <c r="L62" s="201"/>
      <c r="M62" s="201"/>
    </row>
    <row r="63" spans="2:13" ht="15" outlineLevel="1">
      <c r="B63" s="208" t="s">
        <v>22</v>
      </c>
      <c r="C63" s="229"/>
      <c r="D63" s="223"/>
      <c r="E63" s="223"/>
      <c r="F63" s="223"/>
      <c r="G63" s="223"/>
      <c r="H63" s="226">
        <f>+H$9*$C$64</f>
        <v>0</v>
      </c>
      <c r="J63" s="201"/>
      <c r="K63" s="201"/>
      <c r="L63" s="201"/>
      <c r="M63" s="201"/>
    </row>
    <row r="64" spans="2:13" ht="15">
      <c r="B64" s="208" t="str">
        <f>+B9</f>
        <v>R&amp;D </v>
      </c>
      <c r="C64" s="228">
        <v>0.2</v>
      </c>
      <c r="D64" s="223">
        <f>SUM(D59:D63)</f>
        <v>0</v>
      </c>
      <c r="E64" s="223">
        <f>SUM(E59:E63)</f>
        <v>0</v>
      </c>
      <c r="F64" s="223">
        <f>SUM(F59:F63)</f>
        <v>0</v>
      </c>
      <c r="G64" s="223">
        <f>SUM(G59:G63)</f>
        <v>0</v>
      </c>
      <c r="H64" s="223">
        <f>SUM(H59:H63)</f>
        <v>0</v>
      </c>
      <c r="J64" s="201"/>
      <c r="K64" s="201"/>
      <c r="L64" s="201"/>
      <c r="M64" s="201"/>
    </row>
    <row r="65" spans="2:13" ht="15" outlineLevel="1">
      <c r="B65" s="208" t="s">
        <v>18</v>
      </c>
      <c r="C65" s="229"/>
      <c r="D65" s="226">
        <f>+D$10*$C$70</f>
        <v>0</v>
      </c>
      <c r="E65" s="226">
        <f>+MIN($D$10*$C$70,$D$10-SUM($D65:D65))</f>
        <v>0</v>
      </c>
      <c r="F65" s="226">
        <f>+MIN($D$10*$C$70,$D$10-SUM($D65:E65))</f>
        <v>0</v>
      </c>
      <c r="G65" s="226">
        <f>+MIN($D$10*$C$70,$D$10-SUM($D65:F65))</f>
        <v>0</v>
      </c>
      <c r="H65" s="226">
        <f>+MIN($D$10*$C$70,$D$10-SUM($D65:G65))</f>
        <v>0</v>
      </c>
      <c r="J65" s="201"/>
      <c r="K65" s="201"/>
      <c r="L65" s="201"/>
      <c r="M65" s="201"/>
    </row>
    <row r="66" spans="2:13" ht="15" outlineLevel="1">
      <c r="B66" s="208" t="s">
        <v>19</v>
      </c>
      <c r="C66" s="229"/>
      <c r="D66" s="223"/>
      <c r="E66" s="226">
        <f>+E$10*$C$70</f>
        <v>0</v>
      </c>
      <c r="F66" s="226">
        <f>+MIN($E$10*$C$70,$E$10-SUM($D66:E66))</f>
        <v>0</v>
      </c>
      <c r="G66" s="226">
        <f>+MIN($E$10*$C$70,$E$10-SUM($D66:F66))</f>
        <v>0</v>
      </c>
      <c r="H66" s="226">
        <f>+MIN($E$10*$C$70,$E$10-SUM($D66:G66))</f>
        <v>0</v>
      </c>
      <c r="J66" s="201"/>
      <c r="K66" s="201"/>
      <c r="L66" s="201"/>
      <c r="M66" s="201"/>
    </row>
    <row r="67" spans="2:13" ht="15" outlineLevel="1">
      <c r="B67" s="208" t="s">
        <v>20</v>
      </c>
      <c r="C67" s="229"/>
      <c r="D67" s="223"/>
      <c r="E67" s="223"/>
      <c r="F67" s="226">
        <f>+F$10*$C$70</f>
        <v>0</v>
      </c>
      <c r="G67" s="226">
        <f>+MIN($F$10*$C$70,$F$10-SUM($D67:F67))</f>
        <v>0</v>
      </c>
      <c r="H67" s="226">
        <f>+MIN($F$10*$C$70,$F$10-SUM($D67:G67))</f>
        <v>0</v>
      </c>
      <c r="J67" s="201"/>
      <c r="K67" s="201"/>
      <c r="L67" s="201"/>
      <c r="M67" s="201"/>
    </row>
    <row r="68" spans="2:13" ht="15" outlineLevel="1">
      <c r="B68" s="208" t="s">
        <v>21</v>
      </c>
      <c r="C68" s="229"/>
      <c r="D68" s="223"/>
      <c r="E68" s="223"/>
      <c r="F68" s="223"/>
      <c r="G68" s="226">
        <f>+G$10*$C$70</f>
        <v>0</v>
      </c>
      <c r="H68" s="226">
        <f>+MIN($G$10*$C$70,$G$10-SUM($D68:G68))</f>
        <v>0</v>
      </c>
      <c r="J68" s="201"/>
      <c r="K68" s="201"/>
      <c r="L68" s="201"/>
      <c r="M68" s="201"/>
    </row>
    <row r="69" spans="2:13" ht="15" outlineLevel="1">
      <c r="B69" s="208" t="s">
        <v>22</v>
      </c>
      <c r="C69" s="229"/>
      <c r="D69" s="223"/>
      <c r="E69" s="223"/>
      <c r="F69" s="223"/>
      <c r="G69" s="223"/>
      <c r="H69" s="226">
        <f>+H$10*$C$70</f>
        <v>0</v>
      </c>
      <c r="J69" s="201"/>
      <c r="K69" s="201"/>
      <c r="L69" s="201"/>
      <c r="M69" s="201"/>
    </row>
    <row r="70" spans="2:13" ht="15">
      <c r="B70" s="213" t="str">
        <f>+B10</f>
        <v>Altro</v>
      </c>
      <c r="C70" s="228">
        <v>0.2</v>
      </c>
      <c r="D70" s="223">
        <f>SUM(D65:D69)</f>
        <v>0</v>
      </c>
      <c r="E70" s="223">
        <f>SUM(E65:E69)</f>
        <v>0</v>
      </c>
      <c r="F70" s="223">
        <f>SUM(F65:F69)</f>
        <v>0</v>
      </c>
      <c r="G70" s="223">
        <f>SUM(G65:G69)</f>
        <v>0</v>
      </c>
      <c r="H70" s="223">
        <f>SUM(H65:H69)</f>
        <v>0</v>
      </c>
      <c r="J70" s="201"/>
      <c r="K70" s="201"/>
      <c r="L70" s="201"/>
      <c r="M70" s="201"/>
    </row>
    <row r="71" spans="2:13" ht="45">
      <c r="B71" s="206" t="s">
        <v>128</v>
      </c>
      <c r="C71" s="229"/>
      <c r="D71" s="223"/>
      <c r="E71" s="223"/>
      <c r="F71" s="223"/>
      <c r="G71" s="223"/>
      <c r="H71" s="223"/>
      <c r="J71" s="201"/>
      <c r="K71" s="201"/>
      <c r="L71" s="201"/>
      <c r="M71" s="201"/>
    </row>
    <row r="72" spans="2:13" ht="15" outlineLevel="1">
      <c r="B72" s="208" t="s">
        <v>18</v>
      </c>
      <c r="C72" s="229"/>
      <c r="D72" s="226">
        <f>+D$12*$C$77</f>
        <v>0</v>
      </c>
      <c r="E72" s="226">
        <f>+MIN($D$12*$C$77,$D$12-SUM($D72:D72))</f>
        <v>0</v>
      </c>
      <c r="F72" s="226">
        <f>+MIN($D$12*$C$77,$D$12-SUM($D72:E72))</f>
        <v>0</v>
      </c>
      <c r="G72" s="226">
        <f>+MIN($D$12*$C$77,$D$12-SUM($D72:F72))</f>
        <v>0</v>
      </c>
      <c r="H72" s="226">
        <f>+MIN($D$12*$C$77,$D$12-SUM($D72:G72))</f>
        <v>0</v>
      </c>
      <c r="J72" s="201"/>
      <c r="K72" s="201"/>
      <c r="L72" s="201"/>
      <c r="M72" s="201"/>
    </row>
    <row r="73" spans="2:8" ht="15" outlineLevel="1">
      <c r="B73" s="208" t="s">
        <v>19</v>
      </c>
      <c r="C73" s="229"/>
      <c r="D73" s="223"/>
      <c r="E73" s="226">
        <f>+E$12*$C$77</f>
        <v>0</v>
      </c>
      <c r="F73" s="226">
        <f>+MIN($E$12*$C$77,$E$12-SUM($D73:E73))</f>
        <v>0</v>
      </c>
      <c r="G73" s="226">
        <f>+MIN($E$12*$C$77,$E$12-SUM($D73:F73))</f>
        <v>0</v>
      </c>
      <c r="H73" s="226">
        <f>+MIN($E$12*$C$77,$E$12-SUM($D73:G73))</f>
        <v>0</v>
      </c>
    </row>
    <row r="74" spans="2:8" ht="15" outlineLevel="1">
      <c r="B74" s="208" t="s">
        <v>20</v>
      </c>
      <c r="C74" s="229"/>
      <c r="D74" s="223"/>
      <c r="E74" s="223"/>
      <c r="F74" s="226">
        <f>+F$12*$C$77</f>
        <v>0</v>
      </c>
      <c r="G74" s="226">
        <f>+MIN($F$12*$C$77,$F$12-SUM($D74:F74))</f>
        <v>0</v>
      </c>
      <c r="H74" s="226">
        <f>+MIN($F$12*$C$77,$F$12-SUM($D74:G74))</f>
        <v>0</v>
      </c>
    </row>
    <row r="75" spans="2:8" ht="15" outlineLevel="1">
      <c r="B75" s="208" t="s">
        <v>21</v>
      </c>
      <c r="C75" s="229"/>
      <c r="D75" s="223"/>
      <c r="E75" s="223"/>
      <c r="F75" s="223"/>
      <c r="G75" s="226">
        <f>+G$12*$C$77</f>
        <v>0</v>
      </c>
      <c r="H75" s="226">
        <f>+MIN($G$12*$C$77,$G$12-SUM($D75:G75))</f>
        <v>0</v>
      </c>
    </row>
    <row r="76" spans="2:8" ht="15" outlineLevel="1">
      <c r="B76" s="208" t="s">
        <v>22</v>
      </c>
      <c r="C76" s="229"/>
      <c r="D76" s="223"/>
      <c r="E76" s="223"/>
      <c r="F76" s="223"/>
      <c r="G76" s="223"/>
      <c r="H76" s="226">
        <f>+H$12*$C$77</f>
        <v>0</v>
      </c>
    </row>
    <row r="77" spans="2:8" ht="15">
      <c r="B77" s="208" t="str">
        <f>+B27</f>
        <v>Fabbricati</v>
      </c>
      <c r="C77" s="228">
        <v>0.04</v>
      </c>
      <c r="D77" s="223">
        <f>SUM(D72:D76)</f>
        <v>0</v>
      </c>
      <c r="E77" s="223">
        <f>SUM(E72:E76)</f>
        <v>0</v>
      </c>
      <c r="F77" s="223">
        <f>SUM(F72:F76)</f>
        <v>0</v>
      </c>
      <c r="G77" s="223">
        <f>SUM(G72:G76)</f>
        <v>0</v>
      </c>
      <c r="H77" s="223">
        <f>SUM(H72:H76)</f>
        <v>0</v>
      </c>
    </row>
    <row r="78" spans="2:8" ht="15" outlineLevel="1">
      <c r="B78" s="208" t="s">
        <v>18</v>
      </c>
      <c r="C78" s="229"/>
      <c r="D78" s="226">
        <f>+D$13*$C$83</f>
        <v>0</v>
      </c>
      <c r="E78" s="226">
        <f>+MIN($D$13*$C$83,$D$13-SUM($D78:D78))</f>
        <v>0</v>
      </c>
      <c r="F78" s="226">
        <f>+MIN($D$13*$C$83,$D$13-SUM($D78:E78))</f>
        <v>0</v>
      </c>
      <c r="G78" s="226">
        <f>+MIN($D$13*$C$83,$D$13-SUM($D78:F78))</f>
        <v>0</v>
      </c>
      <c r="H78" s="226">
        <f>+MIN($D$13*$C$83,$D$13-SUM($D78:G78))</f>
        <v>0</v>
      </c>
    </row>
    <row r="79" spans="2:8" ht="15" outlineLevel="1">
      <c r="B79" s="208" t="s">
        <v>19</v>
      </c>
      <c r="C79" s="229"/>
      <c r="D79" s="223"/>
      <c r="E79" s="226">
        <f>+E$13*$C$83</f>
        <v>0</v>
      </c>
      <c r="F79" s="226">
        <f>+MIN($E$13*$C$83,$E$13-SUM($D79:E79))</f>
        <v>0</v>
      </c>
      <c r="G79" s="226">
        <f>+MIN($E$13*$C$83,$E$13-SUM($D79:F79))</f>
        <v>0</v>
      </c>
      <c r="H79" s="226">
        <f>+MIN($E$13*$C$83,$E$13-SUM($D79:G79))</f>
        <v>0</v>
      </c>
    </row>
    <row r="80" spans="2:8" ht="15" outlineLevel="1">
      <c r="B80" s="208" t="s">
        <v>20</v>
      </c>
      <c r="C80" s="229"/>
      <c r="D80" s="223"/>
      <c r="E80" s="223"/>
      <c r="F80" s="226">
        <f>+F$13*$C$83</f>
        <v>0</v>
      </c>
      <c r="G80" s="226">
        <f>+MIN($F$13*$C$83,$F$13-SUM($D80:F80))</f>
        <v>0</v>
      </c>
      <c r="H80" s="226">
        <f>+MIN($F$13*$C$83,$F$13-SUM($D80:G80))</f>
        <v>0</v>
      </c>
    </row>
    <row r="81" spans="1:8" s="36" customFormat="1" ht="15" outlineLevel="1">
      <c r="A81" s="26"/>
      <c r="B81" s="208" t="s">
        <v>21</v>
      </c>
      <c r="C81" s="229"/>
      <c r="D81" s="223"/>
      <c r="E81" s="223"/>
      <c r="F81" s="223"/>
      <c r="G81" s="226">
        <f>+G$13*$C$83</f>
        <v>0</v>
      </c>
      <c r="H81" s="226">
        <f>+MIN($G$13*$C$83,$G$13-SUM($D81:G81))</f>
        <v>0</v>
      </c>
    </row>
    <row r="82" spans="1:8" s="36" customFormat="1" ht="15" outlineLevel="1">
      <c r="A82" s="26"/>
      <c r="B82" s="208" t="s">
        <v>22</v>
      </c>
      <c r="C82" s="229"/>
      <c r="D82" s="223"/>
      <c r="E82" s="223"/>
      <c r="F82" s="223"/>
      <c r="G82" s="223"/>
      <c r="H82" s="226">
        <f>+H$13*$C$83</f>
        <v>0</v>
      </c>
    </row>
    <row r="83" spans="1:8" s="36" customFormat="1" ht="15">
      <c r="A83" s="26"/>
      <c r="B83" s="208" t="str">
        <f>+B28</f>
        <v>Impianti e macchinari</v>
      </c>
      <c r="C83" s="228">
        <v>0.12</v>
      </c>
      <c r="D83" s="223">
        <f>SUM(D78:D82)</f>
        <v>0</v>
      </c>
      <c r="E83" s="223">
        <f>SUM(E78:E82)</f>
        <v>0</v>
      </c>
      <c r="F83" s="223">
        <f>SUM(F78:F82)</f>
        <v>0</v>
      </c>
      <c r="G83" s="223">
        <f>SUM(G78:G82)</f>
        <v>0</v>
      </c>
      <c r="H83" s="223">
        <f>SUM(H78:H82)</f>
        <v>0</v>
      </c>
    </row>
    <row r="84" spans="1:8" s="36" customFormat="1" ht="15" outlineLevel="1">
      <c r="A84" s="26"/>
      <c r="B84" s="208" t="s">
        <v>18</v>
      </c>
      <c r="C84" s="229"/>
      <c r="D84" s="226">
        <f>+D$14*$C$89</f>
        <v>0</v>
      </c>
      <c r="E84" s="226">
        <f>+MIN($D$14*$C$89,$D$14-SUM($D84:D84))</f>
        <v>0</v>
      </c>
      <c r="F84" s="226">
        <f>+MIN($D$14*$C$89,$D$14-SUM($D84:E84))</f>
        <v>0</v>
      </c>
      <c r="G84" s="226">
        <f>+MIN($D$14*$C$89,$D$14-SUM($D84:F84))</f>
        <v>0</v>
      </c>
      <c r="H84" s="226">
        <f>+MIN($D$14*$C$89,$D$14-SUM($D84:G84))</f>
        <v>0</v>
      </c>
    </row>
    <row r="85" spans="1:8" s="36" customFormat="1" ht="15" outlineLevel="1">
      <c r="A85" s="26"/>
      <c r="B85" s="208" t="s">
        <v>19</v>
      </c>
      <c r="C85" s="229"/>
      <c r="D85" s="223"/>
      <c r="E85" s="226">
        <f>+E$14*$C$89</f>
        <v>0</v>
      </c>
      <c r="F85" s="226">
        <f>+MIN($E$14*$C$89,$E$14-SUM($D85:E85))</f>
        <v>0</v>
      </c>
      <c r="G85" s="226">
        <f>+MIN($E$14*$C$89,$E$14-SUM($D85:F85))</f>
        <v>0</v>
      </c>
      <c r="H85" s="226">
        <f>+MIN($E$14*$C$89,$E$14-SUM($D85:G85))</f>
        <v>0</v>
      </c>
    </row>
    <row r="86" spans="1:8" s="36" customFormat="1" ht="15" outlineLevel="1">
      <c r="A86" s="26"/>
      <c r="B86" s="208" t="s">
        <v>20</v>
      </c>
      <c r="C86" s="229"/>
      <c r="D86" s="223"/>
      <c r="E86" s="223"/>
      <c r="F86" s="226">
        <f>+F$14*$C$89</f>
        <v>0</v>
      </c>
      <c r="G86" s="204"/>
      <c r="H86" s="226">
        <f>+MIN($F$14*$C$89,$F$14-SUM($D86:G86))</f>
        <v>0</v>
      </c>
    </row>
    <row r="87" spans="1:8" s="36" customFormat="1" ht="15" outlineLevel="1">
      <c r="A87" s="26"/>
      <c r="B87" s="208" t="s">
        <v>21</v>
      </c>
      <c r="C87" s="229"/>
      <c r="D87" s="223"/>
      <c r="E87" s="223"/>
      <c r="F87" s="223"/>
      <c r="G87" s="226">
        <f>+G$14*$C$89</f>
        <v>0</v>
      </c>
      <c r="H87" s="226">
        <f>+MIN($G$14*$C$89,$G$14-SUM($D86:F86))</f>
        <v>0</v>
      </c>
    </row>
    <row r="88" spans="1:8" s="36" customFormat="1" ht="15" outlineLevel="1">
      <c r="A88" s="26"/>
      <c r="B88" s="208" t="s">
        <v>22</v>
      </c>
      <c r="C88" s="229"/>
      <c r="D88" s="223"/>
      <c r="E88" s="223"/>
      <c r="F88" s="223"/>
      <c r="G88" s="223"/>
      <c r="H88" s="226">
        <f>+H$14*$C$89</f>
        <v>0</v>
      </c>
    </row>
    <row r="89" spans="1:8" s="36" customFormat="1" ht="15">
      <c r="A89" s="26"/>
      <c r="B89" s="208" t="str">
        <f>+B29</f>
        <v>Attrezzature</v>
      </c>
      <c r="C89" s="228">
        <v>0.15</v>
      </c>
      <c r="D89" s="223">
        <f>SUM(D84:D88)</f>
        <v>0</v>
      </c>
      <c r="E89" s="223">
        <f>SUM(E84:E88)</f>
        <v>0</v>
      </c>
      <c r="F89" s="223">
        <f>SUM(F84:F88)</f>
        <v>0</v>
      </c>
      <c r="G89" s="223">
        <f>SUM(G84:G88)</f>
        <v>0</v>
      </c>
      <c r="H89" s="223">
        <f>SUM(H84:H88)</f>
        <v>0</v>
      </c>
    </row>
    <row r="90" spans="1:8" s="36" customFormat="1" ht="15" outlineLevel="1">
      <c r="A90" s="26"/>
      <c r="B90" s="208" t="s">
        <v>18</v>
      </c>
      <c r="C90" s="229"/>
      <c r="D90" s="226">
        <f>+D$15*$C$95</f>
        <v>0</v>
      </c>
      <c r="E90" s="226">
        <f>+MIN($D$15*$C$95,$D$15-SUM($D90:D90))</f>
        <v>0</v>
      </c>
      <c r="F90" s="226">
        <f>+MIN($D$15*$C$95,$D$15-SUM($D90:E90))</f>
        <v>0</v>
      </c>
      <c r="G90" s="226">
        <f>+MIN($D$15*$C$95,$D$15-SUM($D90:F90))</f>
        <v>0</v>
      </c>
      <c r="H90" s="226">
        <f>+MIN($D$15*$C$95,$D$15-SUM($D90:G90))</f>
        <v>0</v>
      </c>
    </row>
    <row r="91" spans="1:8" s="36" customFormat="1" ht="15" outlineLevel="1">
      <c r="A91" s="26"/>
      <c r="B91" s="208" t="s">
        <v>19</v>
      </c>
      <c r="C91" s="229"/>
      <c r="D91" s="223"/>
      <c r="E91" s="226">
        <f>+E$15*$C$95</f>
        <v>0</v>
      </c>
      <c r="F91" s="226">
        <f>+MIN($E$15*$C$95,$E$15-SUM($D91:E91))</f>
        <v>0</v>
      </c>
      <c r="G91" s="226">
        <f>+MIN($E$15*$C$95,$E$15-SUM($D91:F91))</f>
        <v>0</v>
      </c>
      <c r="H91" s="226">
        <f>+MIN($E$15*$C$95,$E$15-SUM($D91:G91))</f>
        <v>0</v>
      </c>
    </row>
    <row r="92" spans="1:8" s="36" customFormat="1" ht="15" outlineLevel="1">
      <c r="A92" s="26"/>
      <c r="B92" s="208" t="s">
        <v>20</v>
      </c>
      <c r="C92" s="229"/>
      <c r="D92" s="223"/>
      <c r="E92" s="223"/>
      <c r="F92" s="226">
        <f>+F$15*$C$95</f>
        <v>0</v>
      </c>
      <c r="G92" s="226">
        <f>+MIN($F$15*$C$95,$F$15-SUM($D92:F92))</f>
        <v>0</v>
      </c>
      <c r="H92" s="226">
        <f>+MIN($F$15*$C$95,$F$15-SUM($D92:G92))</f>
        <v>0</v>
      </c>
    </row>
    <row r="93" spans="1:8" s="36" customFormat="1" ht="15" outlineLevel="1">
      <c r="A93" s="26"/>
      <c r="B93" s="208" t="s">
        <v>21</v>
      </c>
      <c r="C93" s="229"/>
      <c r="D93" s="223"/>
      <c r="E93" s="223"/>
      <c r="F93" s="223"/>
      <c r="G93" s="226">
        <f>+G$15*$C$95</f>
        <v>0</v>
      </c>
      <c r="H93" s="226">
        <f>+MIN($G$15*$C$95,$G$15-SUM($D93:G93))</f>
        <v>0</v>
      </c>
    </row>
    <row r="94" spans="1:8" s="36" customFormat="1" ht="15" outlineLevel="1">
      <c r="A94" s="26"/>
      <c r="B94" s="208" t="s">
        <v>22</v>
      </c>
      <c r="C94" s="229"/>
      <c r="D94" s="223"/>
      <c r="E94" s="223"/>
      <c r="F94" s="223"/>
      <c r="G94" s="223"/>
      <c r="H94" s="226">
        <f>+H$15*$C$95</f>
        <v>0</v>
      </c>
    </row>
    <row r="95" spans="1:8" s="36" customFormat="1" ht="15">
      <c r="A95" s="26"/>
      <c r="B95" s="208" t="str">
        <f>+B15</f>
        <v>Altro</v>
      </c>
      <c r="C95" s="228">
        <v>0.15</v>
      </c>
      <c r="D95" s="223">
        <f>SUM(D90:D94)</f>
        <v>0</v>
      </c>
      <c r="E95" s="223">
        <f>SUM(E90:E94)</f>
        <v>0</v>
      </c>
      <c r="F95" s="223">
        <f>SUM(F90:F94)</f>
        <v>0</v>
      </c>
      <c r="G95" s="223">
        <f>SUM(G90:G94)</f>
        <v>0</v>
      </c>
      <c r="H95" s="223">
        <f>SUM(H90:H94)</f>
        <v>0</v>
      </c>
    </row>
    <row r="96" spans="1:8" s="36" customFormat="1" ht="15">
      <c r="A96" s="26"/>
      <c r="B96" s="216" t="s">
        <v>47</v>
      </c>
      <c r="C96" s="216"/>
      <c r="D96" s="217">
        <f>+D40+D46+D52+D70+D95+D77+D83+D89+D58+D64</f>
        <v>0</v>
      </c>
      <c r="E96" s="217">
        <f>+E40+E46+E52+E70+E95+E77+E83+E89+E58+E64</f>
        <v>0</v>
      </c>
      <c r="F96" s="217">
        <f>+F40+F46+F52+F70+F95+F77+F83+F89+F58+F64</f>
        <v>0</v>
      </c>
      <c r="G96" s="217">
        <f>+G40+G46+G52+G70+G95+G77+G83+G89+G58+G64</f>
        <v>0</v>
      </c>
      <c r="H96" s="217">
        <f>+H40+H46+H52+H70+H95+H77+H83+H89+H58+H64</f>
        <v>0</v>
      </c>
    </row>
    <row r="97" spans="1:8" s="36" customFormat="1" ht="15">
      <c r="A97" s="26"/>
      <c r="B97" s="225"/>
      <c r="C97" s="204"/>
      <c r="D97" s="204"/>
      <c r="E97" s="204"/>
      <c r="F97" s="204"/>
      <c r="G97" s="204"/>
      <c r="H97" s="205"/>
    </row>
    <row r="98" spans="1:8" s="36" customFormat="1" ht="15">
      <c r="A98" s="26"/>
      <c r="B98" s="221" t="s">
        <v>129</v>
      </c>
      <c r="C98" s="204"/>
      <c r="D98" s="204"/>
      <c r="E98" s="204"/>
      <c r="F98" s="204"/>
      <c r="G98" s="204"/>
      <c r="H98" s="205"/>
    </row>
    <row r="99" spans="1:8" s="36" customFormat="1" ht="15">
      <c r="A99" s="26"/>
      <c r="B99" s="206" t="s">
        <v>113</v>
      </c>
      <c r="C99" s="204"/>
      <c r="D99" s="204"/>
      <c r="E99" s="204"/>
      <c r="F99" s="204"/>
      <c r="G99" s="204"/>
      <c r="H99" s="205"/>
    </row>
    <row r="100" spans="1:8" s="36" customFormat="1" ht="15">
      <c r="A100" s="26"/>
      <c r="B100" s="208" t="str">
        <f>+B5</f>
        <v>Servizi capitalizzabili</v>
      </c>
      <c r="C100" s="208"/>
      <c r="D100" s="224">
        <f>+D40</f>
        <v>0</v>
      </c>
      <c r="E100" s="224">
        <f>+D100+E40</f>
        <v>0</v>
      </c>
      <c r="F100" s="224">
        <f>+E100+F40</f>
        <v>0</v>
      </c>
      <c r="G100" s="224">
        <f>+F100+G40</f>
        <v>0</v>
      </c>
      <c r="H100" s="224">
        <f>+G100+H40</f>
        <v>0</v>
      </c>
    </row>
    <row r="101" spans="1:8" s="36" customFormat="1" ht="15">
      <c r="A101" s="26"/>
      <c r="B101" s="208" t="str">
        <f>+B6</f>
        <v>Marketing &amp; Comunicazione</v>
      </c>
      <c r="C101" s="208"/>
      <c r="D101" s="224">
        <f>+D46</f>
        <v>0</v>
      </c>
      <c r="E101" s="224">
        <f>+D101+E46</f>
        <v>0</v>
      </c>
      <c r="F101" s="224">
        <f>+E101+F46</f>
        <v>0</v>
      </c>
      <c r="G101" s="224">
        <f>+F101+G46</f>
        <v>0</v>
      </c>
      <c r="H101" s="224">
        <f>+G101+H46</f>
        <v>0</v>
      </c>
    </row>
    <row r="102" spans="1:8" s="36" customFormat="1" ht="15">
      <c r="A102" s="26"/>
      <c r="B102" s="208" t="str">
        <f>+B7</f>
        <v>Marchi</v>
      </c>
      <c r="C102" s="208"/>
      <c r="D102" s="224">
        <f>+D52</f>
        <v>0</v>
      </c>
      <c r="E102" s="224">
        <f>+D102+E52</f>
        <v>0</v>
      </c>
      <c r="F102" s="224">
        <f>+E102+F52</f>
        <v>0</v>
      </c>
      <c r="G102" s="224">
        <f>+F102+G52</f>
        <v>0</v>
      </c>
      <c r="H102" s="224">
        <f>+G102+H52</f>
        <v>0</v>
      </c>
    </row>
    <row r="103" spans="1:8" s="36" customFormat="1" ht="15">
      <c r="A103" s="26"/>
      <c r="B103" s="208" t="str">
        <f>+B58</f>
        <v>Software</v>
      </c>
      <c r="C103" s="208"/>
      <c r="D103" s="224">
        <f>+D58</f>
        <v>0</v>
      </c>
      <c r="E103" s="224">
        <f>+E58+D103</f>
        <v>0</v>
      </c>
      <c r="F103" s="224">
        <f>+F58+E103</f>
        <v>0</v>
      </c>
      <c r="G103" s="224">
        <f>+G58+F103</f>
        <v>0</v>
      </c>
      <c r="H103" s="224">
        <f>+H58+G103</f>
        <v>0</v>
      </c>
    </row>
    <row r="104" spans="1:8" s="36" customFormat="1" ht="15">
      <c r="A104" s="26"/>
      <c r="B104" s="208" t="str">
        <f>+B9</f>
        <v>R&amp;D </v>
      </c>
      <c r="C104" s="208"/>
      <c r="D104" s="224">
        <f>+D64</f>
        <v>0</v>
      </c>
      <c r="E104" s="224">
        <f>+D104+E64</f>
        <v>0</v>
      </c>
      <c r="F104" s="224">
        <f>+E104+F64</f>
        <v>0</v>
      </c>
      <c r="G104" s="224">
        <f>+F104+G64</f>
        <v>0</v>
      </c>
      <c r="H104" s="224">
        <f>+G104+H64</f>
        <v>0</v>
      </c>
    </row>
    <row r="105" spans="1:8" s="36" customFormat="1" ht="15">
      <c r="A105" s="26"/>
      <c r="B105" s="213" t="str">
        <f>+B10</f>
        <v>Altro</v>
      </c>
      <c r="C105" s="208"/>
      <c r="D105" s="224">
        <f>+D70</f>
        <v>0</v>
      </c>
      <c r="E105" s="224">
        <f>+D105+E70</f>
        <v>0</v>
      </c>
      <c r="F105" s="224">
        <f>+E105+F70</f>
        <v>0</v>
      </c>
      <c r="G105" s="224">
        <f>+F105+G70</f>
        <v>0</v>
      </c>
      <c r="H105" s="224">
        <f>+G105+H70</f>
        <v>0</v>
      </c>
    </row>
    <row r="106" spans="1:8" s="36" customFormat="1" ht="15">
      <c r="A106" s="26"/>
      <c r="B106" s="206" t="s">
        <v>119</v>
      </c>
      <c r="C106" s="208"/>
      <c r="D106" s="231"/>
      <c r="E106" s="224"/>
      <c r="F106" s="224"/>
      <c r="G106" s="224"/>
      <c r="H106" s="224"/>
    </row>
    <row r="107" spans="1:8" s="36" customFormat="1" ht="15">
      <c r="A107" s="26"/>
      <c r="B107" s="208" t="str">
        <f>+B77</f>
        <v>Fabbricati</v>
      </c>
      <c r="C107" s="208"/>
      <c r="D107" s="224">
        <f>+D77</f>
        <v>0</v>
      </c>
      <c r="E107" s="224">
        <f>+D107+E77</f>
        <v>0</v>
      </c>
      <c r="F107" s="224">
        <f>+E107+F77</f>
        <v>0</v>
      </c>
      <c r="G107" s="224">
        <f>+F107+G77</f>
        <v>0</v>
      </c>
      <c r="H107" s="224">
        <f>+G107+H77</f>
        <v>0</v>
      </c>
    </row>
    <row r="108" spans="1:8" s="36" customFormat="1" ht="15">
      <c r="A108" s="26"/>
      <c r="B108" s="208" t="str">
        <f>+B83</f>
        <v>Impianti e macchinari</v>
      </c>
      <c r="C108" s="208"/>
      <c r="D108" s="224">
        <f>+D83</f>
        <v>0</v>
      </c>
      <c r="E108" s="224">
        <f>+E83+D108</f>
        <v>0</v>
      </c>
      <c r="F108" s="224">
        <f>+F83+E108</f>
        <v>0</v>
      </c>
      <c r="G108" s="224">
        <f>+G83+F108</f>
        <v>0</v>
      </c>
      <c r="H108" s="224">
        <f>+H83+G108</f>
        <v>0</v>
      </c>
    </row>
    <row r="109" spans="1:8" s="36" customFormat="1" ht="15">
      <c r="A109" s="26"/>
      <c r="B109" s="208" t="str">
        <f>+B89</f>
        <v>Attrezzature</v>
      </c>
      <c r="C109" s="208"/>
      <c r="D109" s="224">
        <f>+D89</f>
        <v>0</v>
      </c>
      <c r="E109" s="224">
        <f>+E89+D109</f>
        <v>0</v>
      </c>
      <c r="F109" s="224">
        <f>+F89+E109</f>
        <v>0</v>
      </c>
      <c r="G109" s="224">
        <f>+G89+F109</f>
        <v>0</v>
      </c>
      <c r="H109" s="224">
        <f>+H89+G109</f>
        <v>0</v>
      </c>
    </row>
    <row r="110" spans="1:8" s="36" customFormat="1" ht="15">
      <c r="A110" s="26"/>
      <c r="B110" s="208" t="str">
        <f>+B15</f>
        <v>Altro</v>
      </c>
      <c r="C110" s="208"/>
      <c r="D110" s="224">
        <f>+D95</f>
        <v>0</v>
      </c>
      <c r="E110" s="224">
        <f>+D110+E95</f>
        <v>0</v>
      </c>
      <c r="F110" s="224">
        <f>+E110+F95</f>
        <v>0</v>
      </c>
      <c r="G110" s="224">
        <f>+F110+G95</f>
        <v>0</v>
      </c>
      <c r="H110" s="224">
        <f>+G110+H95</f>
        <v>0</v>
      </c>
    </row>
    <row r="111" spans="1:8" s="36" customFormat="1" ht="15">
      <c r="A111" s="26"/>
      <c r="B111" s="216" t="s">
        <v>130</v>
      </c>
      <c r="C111" s="216"/>
      <c r="D111" s="217">
        <f>SUM(D100:D110)</f>
        <v>0</v>
      </c>
      <c r="E111" s="217">
        <f>SUM(E100:E110)</f>
        <v>0</v>
      </c>
      <c r="F111" s="217">
        <f>SUM(F100:F110)</f>
        <v>0</v>
      </c>
      <c r="G111" s="217">
        <f>SUM(G100:G110)</f>
        <v>0</v>
      </c>
      <c r="H111" s="217">
        <f>SUM(H100:H110)</f>
        <v>0</v>
      </c>
    </row>
    <row r="112" spans="1:8" s="36" customFormat="1" ht="15">
      <c r="A112" s="26"/>
      <c r="B112" s="225"/>
      <c r="C112" s="204"/>
      <c r="D112" s="204"/>
      <c r="E112" s="204"/>
      <c r="F112" s="204"/>
      <c r="G112" s="204"/>
      <c r="H112" s="205"/>
    </row>
    <row r="113" spans="1:8" s="36" customFormat="1" ht="15">
      <c r="A113" s="26"/>
      <c r="B113" s="232" t="s">
        <v>131</v>
      </c>
      <c r="C113" s="204"/>
      <c r="D113" s="204"/>
      <c r="E113" s="204"/>
      <c r="F113" s="204"/>
      <c r="G113" s="204"/>
      <c r="H113" s="205"/>
    </row>
    <row r="114" spans="1:8" s="36" customFormat="1" ht="15">
      <c r="A114" s="26"/>
      <c r="B114" s="206" t="s">
        <v>113</v>
      </c>
      <c r="C114" s="204"/>
      <c r="D114" s="204"/>
      <c r="E114" s="204"/>
      <c r="F114" s="204"/>
      <c r="G114" s="204"/>
      <c r="H114" s="205"/>
    </row>
    <row r="115" spans="1:8" s="36" customFormat="1" ht="15">
      <c r="A115" s="26"/>
      <c r="B115" s="208" t="str">
        <f>+B5</f>
        <v>Servizi capitalizzabili</v>
      </c>
      <c r="C115" s="216"/>
      <c r="D115" s="224">
        <f aca="true" t="shared" si="4" ref="D115:H120">+D20-D100</f>
        <v>0</v>
      </c>
      <c r="E115" s="224">
        <f t="shared" si="4"/>
        <v>0</v>
      </c>
      <c r="F115" s="224">
        <f t="shared" si="4"/>
        <v>0</v>
      </c>
      <c r="G115" s="224">
        <f t="shared" si="4"/>
        <v>0</v>
      </c>
      <c r="H115" s="224">
        <f t="shared" si="4"/>
        <v>0</v>
      </c>
    </row>
    <row r="116" spans="1:8" s="36" customFormat="1" ht="15">
      <c r="A116" s="26"/>
      <c r="B116" s="208" t="str">
        <f>+B6</f>
        <v>Marketing &amp; Comunicazione</v>
      </c>
      <c r="C116" s="216"/>
      <c r="D116" s="224">
        <f t="shared" si="4"/>
        <v>0</v>
      </c>
      <c r="E116" s="224">
        <f t="shared" si="4"/>
        <v>0</v>
      </c>
      <c r="F116" s="224">
        <f t="shared" si="4"/>
        <v>0</v>
      </c>
      <c r="G116" s="224">
        <f t="shared" si="4"/>
        <v>0</v>
      </c>
      <c r="H116" s="224">
        <f t="shared" si="4"/>
        <v>0</v>
      </c>
    </row>
    <row r="117" spans="1:8" s="36" customFormat="1" ht="15">
      <c r="A117" s="26"/>
      <c r="B117" s="208" t="str">
        <f>+B7</f>
        <v>Marchi</v>
      </c>
      <c r="C117" s="216"/>
      <c r="D117" s="224">
        <f t="shared" si="4"/>
        <v>0</v>
      </c>
      <c r="E117" s="224">
        <f t="shared" si="4"/>
        <v>0</v>
      </c>
      <c r="F117" s="224">
        <f t="shared" si="4"/>
        <v>0</v>
      </c>
      <c r="G117" s="224">
        <f t="shared" si="4"/>
        <v>0</v>
      </c>
      <c r="H117" s="224">
        <f t="shared" si="4"/>
        <v>0</v>
      </c>
    </row>
    <row r="118" spans="1:8" s="36" customFormat="1" ht="15">
      <c r="A118" s="26"/>
      <c r="B118" s="208" t="str">
        <f>+B103</f>
        <v>Software</v>
      </c>
      <c r="C118" s="216"/>
      <c r="D118" s="224">
        <f t="shared" si="4"/>
        <v>0</v>
      </c>
      <c r="E118" s="224">
        <f t="shared" si="4"/>
        <v>0</v>
      </c>
      <c r="F118" s="224">
        <f t="shared" si="4"/>
        <v>0</v>
      </c>
      <c r="G118" s="224">
        <f t="shared" si="4"/>
        <v>0</v>
      </c>
      <c r="H118" s="224">
        <f t="shared" si="4"/>
        <v>0</v>
      </c>
    </row>
    <row r="119" spans="1:8" s="36" customFormat="1" ht="15">
      <c r="A119" s="26"/>
      <c r="B119" s="208" t="str">
        <f>+B9</f>
        <v>R&amp;D </v>
      </c>
      <c r="C119" s="216"/>
      <c r="D119" s="224">
        <f t="shared" si="4"/>
        <v>0</v>
      </c>
      <c r="E119" s="224">
        <f t="shared" si="4"/>
        <v>0</v>
      </c>
      <c r="F119" s="224">
        <f t="shared" si="4"/>
        <v>0</v>
      </c>
      <c r="G119" s="224">
        <f t="shared" si="4"/>
        <v>0</v>
      </c>
      <c r="H119" s="224">
        <f t="shared" si="4"/>
        <v>0</v>
      </c>
    </row>
    <row r="120" spans="1:8" s="36" customFormat="1" ht="15">
      <c r="A120" s="26"/>
      <c r="B120" s="213" t="str">
        <f>+B10</f>
        <v>Altro</v>
      </c>
      <c r="C120" s="216"/>
      <c r="D120" s="224">
        <f t="shared" si="4"/>
        <v>0</v>
      </c>
      <c r="E120" s="224">
        <f t="shared" si="4"/>
        <v>0</v>
      </c>
      <c r="F120" s="224">
        <f t="shared" si="4"/>
        <v>0</v>
      </c>
      <c r="G120" s="224">
        <f t="shared" si="4"/>
        <v>0</v>
      </c>
      <c r="H120" s="224">
        <f t="shared" si="4"/>
        <v>0</v>
      </c>
    </row>
    <row r="121" spans="1:8" s="36" customFormat="1" ht="15">
      <c r="A121" s="26"/>
      <c r="B121" s="206" t="s">
        <v>119</v>
      </c>
      <c r="C121" s="216"/>
      <c r="D121" s="224"/>
      <c r="E121" s="224"/>
      <c r="F121" s="224"/>
      <c r="G121" s="224"/>
      <c r="H121" s="224"/>
    </row>
    <row r="122" spans="1:8" s="36" customFormat="1" ht="15">
      <c r="A122" s="26"/>
      <c r="B122" s="208" t="str">
        <f>+B107</f>
        <v>Fabbricati</v>
      </c>
      <c r="C122" s="216"/>
      <c r="D122" s="224">
        <f aca="true" t="shared" si="5" ref="D122:H125">+D27-D107</f>
        <v>0</v>
      </c>
      <c r="E122" s="224">
        <f t="shared" si="5"/>
        <v>0</v>
      </c>
      <c r="F122" s="224">
        <f t="shared" si="5"/>
        <v>0</v>
      </c>
      <c r="G122" s="224">
        <f t="shared" si="5"/>
        <v>0</v>
      </c>
      <c r="H122" s="224">
        <f t="shared" si="5"/>
        <v>0</v>
      </c>
    </row>
    <row r="123" spans="1:8" s="36" customFormat="1" ht="15">
      <c r="A123" s="26"/>
      <c r="B123" s="208" t="str">
        <f>+B108</f>
        <v>Impianti e macchinari</v>
      </c>
      <c r="C123" s="216"/>
      <c r="D123" s="224">
        <f t="shared" si="5"/>
        <v>0</v>
      </c>
      <c r="E123" s="224">
        <f t="shared" si="5"/>
        <v>0</v>
      </c>
      <c r="F123" s="224">
        <f t="shared" si="5"/>
        <v>0</v>
      </c>
      <c r="G123" s="224">
        <f t="shared" si="5"/>
        <v>0</v>
      </c>
      <c r="H123" s="224">
        <f t="shared" si="5"/>
        <v>0</v>
      </c>
    </row>
    <row r="124" spans="1:8" s="36" customFormat="1" ht="15">
      <c r="A124" s="26"/>
      <c r="B124" s="208" t="str">
        <f>+B109</f>
        <v>Attrezzature</v>
      </c>
      <c r="C124" s="216"/>
      <c r="D124" s="224">
        <f t="shared" si="5"/>
        <v>0</v>
      </c>
      <c r="E124" s="224">
        <f t="shared" si="5"/>
        <v>0</v>
      </c>
      <c r="F124" s="224">
        <f t="shared" si="5"/>
        <v>0</v>
      </c>
      <c r="G124" s="224">
        <f t="shared" si="5"/>
        <v>0</v>
      </c>
      <c r="H124" s="224">
        <f t="shared" si="5"/>
        <v>0</v>
      </c>
    </row>
    <row r="125" spans="1:8" s="36" customFormat="1" ht="15">
      <c r="A125" s="26"/>
      <c r="B125" s="208" t="str">
        <f>+B15</f>
        <v>Altro</v>
      </c>
      <c r="C125" s="216"/>
      <c r="D125" s="224">
        <f t="shared" si="5"/>
        <v>0</v>
      </c>
      <c r="E125" s="224">
        <f t="shared" si="5"/>
        <v>0</v>
      </c>
      <c r="F125" s="224">
        <f t="shared" si="5"/>
        <v>0</v>
      </c>
      <c r="G125" s="224">
        <f t="shared" si="5"/>
        <v>0</v>
      </c>
      <c r="H125" s="224">
        <f t="shared" si="5"/>
        <v>0</v>
      </c>
    </row>
    <row r="126" spans="1:8" s="36" customFormat="1" ht="15">
      <c r="A126" s="26"/>
      <c r="B126" s="216" t="s">
        <v>132</v>
      </c>
      <c r="C126" s="216"/>
      <c r="D126" s="217">
        <f>SUM(D115:D125)</f>
        <v>0</v>
      </c>
      <c r="E126" s="217">
        <f>SUM(E115:E125)</f>
        <v>0</v>
      </c>
      <c r="F126" s="217">
        <f>SUM(F115:F125)</f>
        <v>0</v>
      </c>
      <c r="G126" s="217">
        <f>SUM(G115:G125)</f>
        <v>0</v>
      </c>
      <c r="H126" s="217">
        <f>SUM(H115:H125)</f>
        <v>0</v>
      </c>
    </row>
  </sheetData>
  <sheetProtection/>
  <printOptions/>
  <pageMargins left="0.7" right="0.7" top="0.75" bottom="0.75" header="0.3" footer="0.3"/>
  <pageSetup horizontalDpi="600" verticalDpi="600" orientation="portrait" paperSize="9" scale="86" r:id="rId3"/>
  <rowBreaks count="1" manualBreakCount="1">
    <brk id="31" min="1" max="7" man="1"/>
  </rowBreaks>
  <legacyDrawing r:id="rId2"/>
</worksheet>
</file>

<file path=xl/worksheets/sheet9.xml><?xml version="1.0" encoding="utf-8"?>
<worksheet xmlns="http://schemas.openxmlformats.org/spreadsheetml/2006/main" xmlns:r="http://schemas.openxmlformats.org/officeDocument/2006/relationships">
  <dimension ref="A2:O143"/>
  <sheetViews>
    <sheetView tabSelected="1" zoomScalePageLayoutView="0" workbookViewId="0" topLeftCell="A1">
      <selection activeCell="E18" sqref="E18"/>
    </sheetView>
  </sheetViews>
  <sheetFormatPr defaultColWidth="9.8515625" defaultRowHeight="15"/>
  <cols>
    <col min="1" max="1" width="31.28125" style="84" bestFit="1" customWidth="1"/>
    <col min="2" max="2" width="11.140625" style="84" bestFit="1" customWidth="1"/>
    <col min="3" max="3" width="11.140625" style="85" bestFit="1" customWidth="1"/>
    <col min="4" max="4" width="11.140625" style="86" bestFit="1" customWidth="1"/>
    <col min="5" max="6" width="11.140625" style="85" bestFit="1" customWidth="1"/>
    <col min="7" max="7" width="11.140625" style="82" bestFit="1" customWidth="1"/>
    <col min="8" max="8" width="14.421875" style="82" bestFit="1" customWidth="1"/>
    <col min="9" max="13" width="11.140625" style="82" bestFit="1" customWidth="1"/>
    <col min="14" max="15" width="9.140625" style="82" bestFit="1" customWidth="1"/>
    <col min="16" max="16384" width="9.8515625" style="82" customWidth="1"/>
  </cols>
  <sheetData>
    <row r="1" ht="15"/>
    <row r="2" spans="1:6" ht="21" customHeight="1">
      <c r="A2" s="80" t="s">
        <v>181</v>
      </c>
      <c r="B2" s="81" t="s">
        <v>18</v>
      </c>
      <c r="C2" s="81" t="s">
        <v>19</v>
      </c>
      <c r="D2" s="81" t="s">
        <v>20</v>
      </c>
      <c r="E2" s="81" t="s">
        <v>21</v>
      </c>
      <c r="F2" s="81" t="s">
        <v>22</v>
      </c>
    </row>
    <row r="3" spans="1:6" ht="15">
      <c r="A3" s="81" t="s">
        <v>182</v>
      </c>
      <c r="B3" s="83"/>
      <c r="C3" s="83"/>
      <c r="D3" s="83"/>
      <c r="E3" s="83"/>
      <c r="F3" s="83"/>
    </row>
    <row r="4" ht="15"/>
    <row r="5" ht="30">
      <c r="A5" s="80" t="s">
        <v>183</v>
      </c>
    </row>
    <row r="6" spans="1:6" ht="15">
      <c r="A6" s="80" t="s">
        <v>184</v>
      </c>
      <c r="B6" s="87">
        <v>1</v>
      </c>
      <c r="C6" s="87">
        <v>2</v>
      </c>
      <c r="D6" s="87">
        <v>3</v>
      </c>
      <c r="E6" s="87">
        <v>4</v>
      </c>
      <c r="F6" s="87">
        <v>5</v>
      </c>
    </row>
    <row r="7" spans="1:6" ht="15">
      <c r="A7" s="88" t="s">
        <v>185</v>
      </c>
      <c r="B7" s="89">
        <f>+MAX(SUMIF($B$18:$B$137,B6,$D$18:$D$137),0)</f>
        <v>0</v>
      </c>
      <c r="C7" s="89">
        <f>+MAX(SUMIF($B$18:$B$137,C6,$D$18:$D$137),0)</f>
        <v>0</v>
      </c>
      <c r="D7" s="89">
        <f>+MAX(SUMIF($B$18:$B$137,D6,$D$18:$D$137),0)</f>
        <v>0</v>
      </c>
      <c r="E7" s="89">
        <f>+MAX(SUMIF($B$18:$B$137,E6,$D$18:$D$137),0)</f>
        <v>0</v>
      </c>
      <c r="F7" s="89">
        <f>+MAX(SUMIF($B$18:$B$137,F6,$D$18:$D$137),0)</f>
        <v>0</v>
      </c>
    </row>
    <row r="8" spans="1:6" ht="15">
      <c r="A8" s="88" t="s">
        <v>186</v>
      </c>
      <c r="B8" s="89">
        <f>+MAX(SUMIF($B$18:$B$137,B6,$C$18:$C$137),0)</f>
        <v>0</v>
      </c>
      <c r="C8" s="89">
        <f>+MAX(SUMIF($B$18:$B$137,C6,$C$18:$C$137),0)</f>
        <v>0</v>
      </c>
      <c r="D8" s="89">
        <f>+MAX(SUMIF($B$18:$B$137,D6,$C$18:$C$137),0)</f>
        <v>0</v>
      </c>
      <c r="E8" s="89">
        <f>+MAX(SUMIF($B$18:$B$137,E6,$C$18:$C$137),0)</f>
        <v>0</v>
      </c>
      <c r="F8" s="89">
        <f>+MAX(SUMIF($B$18:$B$137,F6,$C$18:$C$137),0)</f>
        <v>0</v>
      </c>
    </row>
    <row r="9" spans="1:6" ht="15">
      <c r="A9" s="90" t="s">
        <v>187</v>
      </c>
      <c r="B9" s="91">
        <f>SUM(B7:B8)</f>
        <v>0</v>
      </c>
      <c r="C9" s="91">
        <f>SUM(C7:C8)</f>
        <v>0</v>
      </c>
      <c r="D9" s="91">
        <f>SUM(D7:D8)</f>
        <v>0</v>
      </c>
      <c r="E9" s="91">
        <f>SUM(E7:E8)</f>
        <v>0</v>
      </c>
      <c r="F9" s="91">
        <f>SUM(F7:F8)</f>
        <v>0</v>
      </c>
    </row>
    <row r="10" ht="15">
      <c r="A10" s="92"/>
    </row>
    <row r="11" ht="30">
      <c r="A11" s="93" t="s">
        <v>188</v>
      </c>
    </row>
    <row r="12" spans="1:2" ht="15">
      <c r="A12" s="90" t="s">
        <v>189</v>
      </c>
      <c r="B12" s="94"/>
    </row>
    <row r="13" spans="1:2" ht="15">
      <c r="A13" s="90" t="s">
        <v>190</v>
      </c>
      <c r="B13" s="83"/>
    </row>
    <row r="14" spans="1:2" ht="15">
      <c r="A14" s="90" t="s">
        <v>191</v>
      </c>
      <c r="B14" s="95"/>
    </row>
    <row r="15" spans="1:2" ht="30">
      <c r="A15" s="90" t="s">
        <v>192</v>
      </c>
      <c r="B15" s="96">
        <f>+B14/12</f>
        <v>0</v>
      </c>
    </row>
    <row r="16" spans="1:2" ht="15.75" thickBot="1">
      <c r="A16" s="85"/>
      <c r="B16" s="85"/>
    </row>
    <row r="17" spans="1:6" s="92" customFormat="1" ht="30">
      <c r="A17" s="97" t="s">
        <v>193</v>
      </c>
      <c r="B17" s="98" t="s">
        <v>194</v>
      </c>
      <c r="C17" s="99" t="s">
        <v>88</v>
      </c>
      <c r="D17" s="99" t="s">
        <v>89</v>
      </c>
      <c r="E17" s="99" t="s">
        <v>195</v>
      </c>
      <c r="F17" s="100" t="s">
        <v>196</v>
      </c>
    </row>
    <row r="18" spans="1:6" s="84" customFormat="1" ht="15">
      <c r="A18" s="101">
        <v>1</v>
      </c>
      <c r="B18" s="87">
        <v>1</v>
      </c>
      <c r="C18" s="102">
        <f>+E18-D18</f>
        <v>0</v>
      </c>
      <c r="D18" s="102">
        <f>+IF(E18=0,0,B13*$B$15)</f>
        <v>0</v>
      </c>
      <c r="E18" s="89">
        <f>IF(ISERROR(-PMT(B15,B12,B13,0)),0,-PMT(B15,B12,B13,0))</f>
        <v>0</v>
      </c>
      <c r="F18" s="103">
        <f>+IF(E18=0,0,+B13-C18)</f>
        <v>0</v>
      </c>
    </row>
    <row r="19" spans="1:6" ht="15">
      <c r="A19" s="101">
        <v>2</v>
      </c>
      <c r="B19" s="87">
        <f>+B18</f>
        <v>1</v>
      </c>
      <c r="C19" s="102">
        <f aca="true" t="shared" si="0" ref="C19:C82">+E19-D19</f>
        <v>0</v>
      </c>
      <c r="D19" s="102">
        <f>+F18*$B$15</f>
        <v>0</v>
      </c>
      <c r="E19" s="89">
        <f>+IF(A19&gt;$B$12,0,E18)</f>
        <v>0</v>
      </c>
      <c r="F19" s="103">
        <f aca="true" t="shared" si="1" ref="F19:F82">F18-C19</f>
        <v>0</v>
      </c>
    </row>
    <row r="20" spans="1:6" ht="15">
      <c r="A20" s="101">
        <v>3</v>
      </c>
      <c r="B20" s="87">
        <f aca="true" t="shared" si="2" ref="B20:B29">+B19</f>
        <v>1</v>
      </c>
      <c r="C20" s="102">
        <f t="shared" si="0"/>
        <v>0</v>
      </c>
      <c r="D20" s="102">
        <f aca="true" t="shared" si="3" ref="D20:D83">+F19*$B$15</f>
        <v>0</v>
      </c>
      <c r="E20" s="89">
        <f>+IF(A20&gt;$B$12,0,E19)</f>
        <v>0</v>
      </c>
      <c r="F20" s="103">
        <f t="shared" si="1"/>
        <v>0</v>
      </c>
    </row>
    <row r="21" spans="1:6" ht="15">
      <c r="A21" s="101">
        <v>4</v>
      </c>
      <c r="B21" s="87">
        <f t="shared" si="2"/>
        <v>1</v>
      </c>
      <c r="C21" s="102">
        <f t="shared" si="0"/>
        <v>0</v>
      </c>
      <c r="D21" s="102">
        <f t="shared" si="3"/>
        <v>0</v>
      </c>
      <c r="E21" s="89">
        <f>+IF(A21&gt;$B$12,0,E20)</f>
        <v>0</v>
      </c>
      <c r="F21" s="103">
        <f t="shared" si="1"/>
        <v>0</v>
      </c>
    </row>
    <row r="22" spans="1:6" ht="15">
      <c r="A22" s="101">
        <v>5</v>
      </c>
      <c r="B22" s="87">
        <f t="shared" si="2"/>
        <v>1</v>
      </c>
      <c r="C22" s="102">
        <f t="shared" si="0"/>
        <v>0</v>
      </c>
      <c r="D22" s="102">
        <f t="shared" si="3"/>
        <v>0</v>
      </c>
      <c r="E22" s="89">
        <f aca="true" t="shared" si="4" ref="E22:E85">+IF(A22&gt;$B$12,0,E21)</f>
        <v>0</v>
      </c>
      <c r="F22" s="103">
        <f t="shared" si="1"/>
        <v>0</v>
      </c>
    </row>
    <row r="23" spans="1:6" ht="15">
      <c r="A23" s="101">
        <v>6</v>
      </c>
      <c r="B23" s="87">
        <f t="shared" si="2"/>
        <v>1</v>
      </c>
      <c r="C23" s="102">
        <f t="shared" si="0"/>
        <v>0</v>
      </c>
      <c r="D23" s="102">
        <f t="shared" si="3"/>
        <v>0</v>
      </c>
      <c r="E23" s="89">
        <f t="shared" si="4"/>
        <v>0</v>
      </c>
      <c r="F23" s="103">
        <f t="shared" si="1"/>
        <v>0</v>
      </c>
    </row>
    <row r="24" spans="1:6" ht="15">
      <c r="A24" s="101">
        <v>7</v>
      </c>
      <c r="B24" s="87">
        <f t="shared" si="2"/>
        <v>1</v>
      </c>
      <c r="C24" s="102">
        <f t="shared" si="0"/>
        <v>0</v>
      </c>
      <c r="D24" s="102">
        <f t="shared" si="3"/>
        <v>0</v>
      </c>
      <c r="E24" s="89">
        <f t="shared" si="4"/>
        <v>0</v>
      </c>
      <c r="F24" s="103">
        <f t="shared" si="1"/>
        <v>0</v>
      </c>
    </row>
    <row r="25" spans="1:6" ht="15">
      <c r="A25" s="101">
        <v>8</v>
      </c>
      <c r="B25" s="87">
        <f t="shared" si="2"/>
        <v>1</v>
      </c>
      <c r="C25" s="102">
        <f t="shared" si="0"/>
        <v>0</v>
      </c>
      <c r="D25" s="102">
        <f t="shared" si="3"/>
        <v>0</v>
      </c>
      <c r="E25" s="89">
        <f t="shared" si="4"/>
        <v>0</v>
      </c>
      <c r="F25" s="103">
        <f t="shared" si="1"/>
        <v>0</v>
      </c>
    </row>
    <row r="26" spans="1:6" ht="15">
      <c r="A26" s="101">
        <v>9</v>
      </c>
      <c r="B26" s="87">
        <f t="shared" si="2"/>
        <v>1</v>
      </c>
      <c r="C26" s="102">
        <f t="shared" si="0"/>
        <v>0</v>
      </c>
      <c r="D26" s="102">
        <f t="shared" si="3"/>
        <v>0</v>
      </c>
      <c r="E26" s="89">
        <f t="shared" si="4"/>
        <v>0</v>
      </c>
      <c r="F26" s="103">
        <f t="shared" si="1"/>
        <v>0</v>
      </c>
    </row>
    <row r="27" spans="1:6" ht="15">
      <c r="A27" s="101">
        <v>10</v>
      </c>
      <c r="B27" s="87">
        <f t="shared" si="2"/>
        <v>1</v>
      </c>
      <c r="C27" s="102">
        <f t="shared" si="0"/>
        <v>0</v>
      </c>
      <c r="D27" s="102">
        <f t="shared" si="3"/>
        <v>0</v>
      </c>
      <c r="E27" s="89">
        <f t="shared" si="4"/>
        <v>0</v>
      </c>
      <c r="F27" s="103">
        <f t="shared" si="1"/>
        <v>0</v>
      </c>
    </row>
    <row r="28" spans="1:6" ht="15">
      <c r="A28" s="101">
        <v>11</v>
      </c>
      <c r="B28" s="87">
        <f t="shared" si="2"/>
        <v>1</v>
      </c>
      <c r="C28" s="102">
        <f t="shared" si="0"/>
        <v>0</v>
      </c>
      <c r="D28" s="102">
        <f t="shared" si="3"/>
        <v>0</v>
      </c>
      <c r="E28" s="89">
        <f t="shared" si="4"/>
        <v>0</v>
      </c>
      <c r="F28" s="103">
        <f t="shared" si="1"/>
        <v>0</v>
      </c>
    </row>
    <row r="29" spans="1:6" ht="15">
      <c r="A29" s="101">
        <v>12</v>
      </c>
      <c r="B29" s="87">
        <f t="shared" si="2"/>
        <v>1</v>
      </c>
      <c r="C29" s="102">
        <f t="shared" si="0"/>
        <v>0</v>
      </c>
      <c r="D29" s="102">
        <f t="shared" si="3"/>
        <v>0</v>
      </c>
      <c r="E29" s="89">
        <f t="shared" si="4"/>
        <v>0</v>
      </c>
      <c r="F29" s="103">
        <f t="shared" si="1"/>
        <v>0</v>
      </c>
    </row>
    <row r="30" spans="1:6" ht="15">
      <c r="A30" s="101">
        <v>13</v>
      </c>
      <c r="B30" s="87">
        <f>+B18+1</f>
        <v>2</v>
      </c>
      <c r="C30" s="102">
        <f t="shared" si="0"/>
        <v>0</v>
      </c>
      <c r="D30" s="102">
        <f t="shared" si="3"/>
        <v>0</v>
      </c>
      <c r="E30" s="89">
        <f t="shared" si="4"/>
        <v>0</v>
      </c>
      <c r="F30" s="103">
        <f t="shared" si="1"/>
        <v>0</v>
      </c>
    </row>
    <row r="31" spans="1:6" ht="15">
      <c r="A31" s="101">
        <v>14</v>
      </c>
      <c r="B31" s="87">
        <f aca="true" t="shared" si="5" ref="B31:B94">+B19+1</f>
        <v>2</v>
      </c>
      <c r="C31" s="102">
        <f t="shared" si="0"/>
        <v>0</v>
      </c>
      <c r="D31" s="102">
        <f t="shared" si="3"/>
        <v>0</v>
      </c>
      <c r="E31" s="89">
        <f t="shared" si="4"/>
        <v>0</v>
      </c>
      <c r="F31" s="103">
        <f t="shared" si="1"/>
        <v>0</v>
      </c>
    </row>
    <row r="32" spans="1:6" ht="15">
      <c r="A32" s="101">
        <v>15</v>
      </c>
      <c r="B32" s="87">
        <f t="shared" si="5"/>
        <v>2</v>
      </c>
      <c r="C32" s="102">
        <f t="shared" si="0"/>
        <v>0</v>
      </c>
      <c r="D32" s="102">
        <f t="shared" si="3"/>
        <v>0</v>
      </c>
      <c r="E32" s="89">
        <f t="shared" si="4"/>
        <v>0</v>
      </c>
      <c r="F32" s="103">
        <f t="shared" si="1"/>
        <v>0</v>
      </c>
    </row>
    <row r="33" spans="1:6" ht="15">
      <c r="A33" s="101">
        <v>16</v>
      </c>
      <c r="B33" s="87">
        <f t="shared" si="5"/>
        <v>2</v>
      </c>
      <c r="C33" s="102">
        <f t="shared" si="0"/>
        <v>0</v>
      </c>
      <c r="D33" s="102">
        <f t="shared" si="3"/>
        <v>0</v>
      </c>
      <c r="E33" s="89">
        <f t="shared" si="4"/>
        <v>0</v>
      </c>
      <c r="F33" s="103">
        <f t="shared" si="1"/>
        <v>0</v>
      </c>
    </row>
    <row r="34" spans="1:6" ht="15">
      <c r="A34" s="101">
        <v>17</v>
      </c>
      <c r="B34" s="87">
        <f t="shared" si="5"/>
        <v>2</v>
      </c>
      <c r="C34" s="102">
        <f t="shared" si="0"/>
        <v>0</v>
      </c>
      <c r="D34" s="102">
        <f t="shared" si="3"/>
        <v>0</v>
      </c>
      <c r="E34" s="89">
        <f t="shared" si="4"/>
        <v>0</v>
      </c>
      <c r="F34" s="103">
        <f t="shared" si="1"/>
        <v>0</v>
      </c>
    </row>
    <row r="35" spans="1:6" ht="15">
      <c r="A35" s="101">
        <v>18</v>
      </c>
      <c r="B35" s="87">
        <f t="shared" si="5"/>
        <v>2</v>
      </c>
      <c r="C35" s="102">
        <f t="shared" si="0"/>
        <v>0</v>
      </c>
      <c r="D35" s="102">
        <f t="shared" si="3"/>
        <v>0</v>
      </c>
      <c r="E35" s="89">
        <f t="shared" si="4"/>
        <v>0</v>
      </c>
      <c r="F35" s="103">
        <f t="shared" si="1"/>
        <v>0</v>
      </c>
    </row>
    <row r="36" spans="1:6" ht="15">
      <c r="A36" s="101">
        <v>19</v>
      </c>
      <c r="B36" s="87">
        <f t="shared" si="5"/>
        <v>2</v>
      </c>
      <c r="C36" s="102">
        <f t="shared" si="0"/>
        <v>0</v>
      </c>
      <c r="D36" s="102">
        <f t="shared" si="3"/>
        <v>0</v>
      </c>
      <c r="E36" s="89">
        <f t="shared" si="4"/>
        <v>0</v>
      </c>
      <c r="F36" s="103">
        <f t="shared" si="1"/>
        <v>0</v>
      </c>
    </row>
    <row r="37" spans="1:6" ht="15">
      <c r="A37" s="101">
        <v>20</v>
      </c>
      <c r="B37" s="87">
        <f t="shared" si="5"/>
        <v>2</v>
      </c>
      <c r="C37" s="102">
        <f t="shared" si="0"/>
        <v>0</v>
      </c>
      <c r="D37" s="102">
        <f t="shared" si="3"/>
        <v>0</v>
      </c>
      <c r="E37" s="89">
        <f t="shared" si="4"/>
        <v>0</v>
      </c>
      <c r="F37" s="103">
        <f t="shared" si="1"/>
        <v>0</v>
      </c>
    </row>
    <row r="38" spans="1:6" ht="15">
      <c r="A38" s="101">
        <v>21</v>
      </c>
      <c r="B38" s="87">
        <f t="shared" si="5"/>
        <v>2</v>
      </c>
      <c r="C38" s="102">
        <f t="shared" si="0"/>
        <v>0</v>
      </c>
      <c r="D38" s="102">
        <f t="shared" si="3"/>
        <v>0</v>
      </c>
      <c r="E38" s="89">
        <f t="shared" si="4"/>
        <v>0</v>
      </c>
      <c r="F38" s="103">
        <f t="shared" si="1"/>
        <v>0</v>
      </c>
    </row>
    <row r="39" spans="1:6" ht="15">
      <c r="A39" s="101">
        <v>22</v>
      </c>
      <c r="B39" s="87">
        <f t="shared" si="5"/>
        <v>2</v>
      </c>
      <c r="C39" s="102">
        <f t="shared" si="0"/>
        <v>0</v>
      </c>
      <c r="D39" s="102">
        <f t="shared" si="3"/>
        <v>0</v>
      </c>
      <c r="E39" s="89">
        <f t="shared" si="4"/>
        <v>0</v>
      </c>
      <c r="F39" s="103">
        <f t="shared" si="1"/>
        <v>0</v>
      </c>
    </row>
    <row r="40" spans="1:6" ht="15">
      <c r="A40" s="101">
        <v>23</v>
      </c>
      <c r="B40" s="87">
        <f t="shared" si="5"/>
        <v>2</v>
      </c>
      <c r="C40" s="102">
        <f t="shared" si="0"/>
        <v>0</v>
      </c>
      <c r="D40" s="102">
        <f t="shared" si="3"/>
        <v>0</v>
      </c>
      <c r="E40" s="89">
        <f t="shared" si="4"/>
        <v>0</v>
      </c>
      <c r="F40" s="103">
        <f t="shared" si="1"/>
        <v>0</v>
      </c>
    </row>
    <row r="41" spans="1:6" ht="15">
      <c r="A41" s="101">
        <v>24</v>
      </c>
      <c r="B41" s="87">
        <f t="shared" si="5"/>
        <v>2</v>
      </c>
      <c r="C41" s="102">
        <f t="shared" si="0"/>
        <v>0</v>
      </c>
      <c r="D41" s="102">
        <f t="shared" si="3"/>
        <v>0</v>
      </c>
      <c r="E41" s="89">
        <f t="shared" si="4"/>
        <v>0</v>
      </c>
      <c r="F41" s="103">
        <f t="shared" si="1"/>
        <v>0</v>
      </c>
    </row>
    <row r="42" spans="1:6" ht="15">
      <c r="A42" s="101">
        <v>25</v>
      </c>
      <c r="B42" s="87">
        <f t="shared" si="5"/>
        <v>3</v>
      </c>
      <c r="C42" s="102">
        <f t="shared" si="0"/>
        <v>0</v>
      </c>
      <c r="D42" s="102">
        <f t="shared" si="3"/>
        <v>0</v>
      </c>
      <c r="E42" s="89">
        <f t="shared" si="4"/>
        <v>0</v>
      </c>
      <c r="F42" s="103">
        <f t="shared" si="1"/>
        <v>0</v>
      </c>
    </row>
    <row r="43" spans="1:6" ht="15">
      <c r="A43" s="101">
        <v>26</v>
      </c>
      <c r="B43" s="87">
        <f t="shared" si="5"/>
        <v>3</v>
      </c>
      <c r="C43" s="102">
        <f t="shared" si="0"/>
        <v>0</v>
      </c>
      <c r="D43" s="102">
        <f t="shared" si="3"/>
        <v>0</v>
      </c>
      <c r="E43" s="89">
        <f t="shared" si="4"/>
        <v>0</v>
      </c>
      <c r="F43" s="103">
        <f t="shared" si="1"/>
        <v>0</v>
      </c>
    </row>
    <row r="44" spans="1:6" ht="15">
      <c r="A44" s="101">
        <v>27</v>
      </c>
      <c r="B44" s="87">
        <f t="shared" si="5"/>
        <v>3</v>
      </c>
      <c r="C44" s="102">
        <f t="shared" si="0"/>
        <v>0</v>
      </c>
      <c r="D44" s="102">
        <f t="shared" si="3"/>
        <v>0</v>
      </c>
      <c r="E44" s="89">
        <f t="shared" si="4"/>
        <v>0</v>
      </c>
      <c r="F44" s="103">
        <f t="shared" si="1"/>
        <v>0</v>
      </c>
    </row>
    <row r="45" spans="1:6" ht="15">
      <c r="A45" s="101">
        <v>28</v>
      </c>
      <c r="B45" s="87">
        <f t="shared" si="5"/>
        <v>3</v>
      </c>
      <c r="C45" s="102">
        <f t="shared" si="0"/>
        <v>0</v>
      </c>
      <c r="D45" s="102">
        <f t="shared" si="3"/>
        <v>0</v>
      </c>
      <c r="E45" s="89">
        <f t="shared" si="4"/>
        <v>0</v>
      </c>
      <c r="F45" s="103">
        <f t="shared" si="1"/>
        <v>0</v>
      </c>
    </row>
    <row r="46" spans="1:6" ht="15">
      <c r="A46" s="101">
        <v>29</v>
      </c>
      <c r="B46" s="87">
        <f t="shared" si="5"/>
        <v>3</v>
      </c>
      <c r="C46" s="102">
        <f t="shared" si="0"/>
        <v>0</v>
      </c>
      <c r="D46" s="102">
        <f t="shared" si="3"/>
        <v>0</v>
      </c>
      <c r="E46" s="89">
        <f t="shared" si="4"/>
        <v>0</v>
      </c>
      <c r="F46" s="103">
        <f t="shared" si="1"/>
        <v>0</v>
      </c>
    </row>
    <row r="47" spans="1:6" ht="15">
      <c r="A47" s="101">
        <v>30</v>
      </c>
      <c r="B47" s="87">
        <f t="shared" si="5"/>
        <v>3</v>
      </c>
      <c r="C47" s="102">
        <f t="shared" si="0"/>
        <v>0</v>
      </c>
      <c r="D47" s="102">
        <f t="shared" si="3"/>
        <v>0</v>
      </c>
      <c r="E47" s="89">
        <f t="shared" si="4"/>
        <v>0</v>
      </c>
      <c r="F47" s="103">
        <f t="shared" si="1"/>
        <v>0</v>
      </c>
    </row>
    <row r="48" spans="1:6" ht="15">
      <c r="A48" s="101">
        <v>31</v>
      </c>
      <c r="B48" s="87">
        <f t="shared" si="5"/>
        <v>3</v>
      </c>
      <c r="C48" s="102">
        <f t="shared" si="0"/>
        <v>0</v>
      </c>
      <c r="D48" s="102">
        <f t="shared" si="3"/>
        <v>0</v>
      </c>
      <c r="E48" s="89">
        <f t="shared" si="4"/>
        <v>0</v>
      </c>
      <c r="F48" s="103">
        <f t="shared" si="1"/>
        <v>0</v>
      </c>
    </row>
    <row r="49" spans="1:6" ht="15">
      <c r="A49" s="101">
        <v>32</v>
      </c>
      <c r="B49" s="87">
        <f t="shared" si="5"/>
        <v>3</v>
      </c>
      <c r="C49" s="102">
        <f t="shared" si="0"/>
        <v>0</v>
      </c>
      <c r="D49" s="102">
        <f t="shared" si="3"/>
        <v>0</v>
      </c>
      <c r="E49" s="89">
        <f t="shared" si="4"/>
        <v>0</v>
      </c>
      <c r="F49" s="103">
        <f t="shared" si="1"/>
        <v>0</v>
      </c>
    </row>
    <row r="50" spans="1:6" ht="15">
      <c r="A50" s="101">
        <v>33</v>
      </c>
      <c r="B50" s="87">
        <f t="shared" si="5"/>
        <v>3</v>
      </c>
      <c r="C50" s="102">
        <f t="shared" si="0"/>
        <v>0</v>
      </c>
      <c r="D50" s="102">
        <f t="shared" si="3"/>
        <v>0</v>
      </c>
      <c r="E50" s="89">
        <f t="shared" si="4"/>
        <v>0</v>
      </c>
      <c r="F50" s="103">
        <f t="shared" si="1"/>
        <v>0</v>
      </c>
    </row>
    <row r="51" spans="1:6" ht="15">
      <c r="A51" s="101">
        <v>34</v>
      </c>
      <c r="B51" s="87">
        <f t="shared" si="5"/>
        <v>3</v>
      </c>
      <c r="C51" s="102">
        <f t="shared" si="0"/>
        <v>0</v>
      </c>
      <c r="D51" s="102">
        <f t="shared" si="3"/>
        <v>0</v>
      </c>
      <c r="E51" s="89">
        <f t="shared" si="4"/>
        <v>0</v>
      </c>
      <c r="F51" s="103">
        <f t="shared" si="1"/>
        <v>0</v>
      </c>
    </row>
    <row r="52" spans="1:6" ht="15">
      <c r="A52" s="101">
        <v>35</v>
      </c>
      <c r="B52" s="87">
        <f t="shared" si="5"/>
        <v>3</v>
      </c>
      <c r="C52" s="102">
        <f t="shared" si="0"/>
        <v>0</v>
      </c>
      <c r="D52" s="102">
        <f t="shared" si="3"/>
        <v>0</v>
      </c>
      <c r="E52" s="89">
        <f t="shared" si="4"/>
        <v>0</v>
      </c>
      <c r="F52" s="103">
        <f t="shared" si="1"/>
        <v>0</v>
      </c>
    </row>
    <row r="53" spans="1:6" ht="15">
      <c r="A53" s="101">
        <v>36</v>
      </c>
      <c r="B53" s="87">
        <f t="shared" si="5"/>
        <v>3</v>
      </c>
      <c r="C53" s="102">
        <f t="shared" si="0"/>
        <v>0</v>
      </c>
      <c r="D53" s="102">
        <f t="shared" si="3"/>
        <v>0</v>
      </c>
      <c r="E53" s="89">
        <f t="shared" si="4"/>
        <v>0</v>
      </c>
      <c r="F53" s="103">
        <f t="shared" si="1"/>
        <v>0</v>
      </c>
    </row>
    <row r="54" spans="1:6" ht="15">
      <c r="A54" s="101">
        <v>37</v>
      </c>
      <c r="B54" s="87">
        <f t="shared" si="5"/>
        <v>4</v>
      </c>
      <c r="C54" s="102">
        <f t="shared" si="0"/>
        <v>0</v>
      </c>
      <c r="D54" s="102">
        <f t="shared" si="3"/>
        <v>0</v>
      </c>
      <c r="E54" s="89">
        <f t="shared" si="4"/>
        <v>0</v>
      </c>
      <c r="F54" s="103">
        <f t="shared" si="1"/>
        <v>0</v>
      </c>
    </row>
    <row r="55" spans="1:6" ht="15">
      <c r="A55" s="101">
        <v>38</v>
      </c>
      <c r="B55" s="87">
        <f t="shared" si="5"/>
        <v>4</v>
      </c>
      <c r="C55" s="102">
        <f t="shared" si="0"/>
        <v>0</v>
      </c>
      <c r="D55" s="102">
        <f t="shared" si="3"/>
        <v>0</v>
      </c>
      <c r="E55" s="89">
        <f t="shared" si="4"/>
        <v>0</v>
      </c>
      <c r="F55" s="103">
        <f t="shared" si="1"/>
        <v>0</v>
      </c>
    </row>
    <row r="56" spans="1:6" ht="15">
      <c r="A56" s="101">
        <v>39</v>
      </c>
      <c r="B56" s="87">
        <f t="shared" si="5"/>
        <v>4</v>
      </c>
      <c r="C56" s="102">
        <f t="shared" si="0"/>
        <v>0</v>
      </c>
      <c r="D56" s="102">
        <f t="shared" si="3"/>
        <v>0</v>
      </c>
      <c r="E56" s="89">
        <f t="shared" si="4"/>
        <v>0</v>
      </c>
      <c r="F56" s="103">
        <f t="shared" si="1"/>
        <v>0</v>
      </c>
    </row>
    <row r="57" spans="1:6" ht="15">
      <c r="A57" s="101">
        <v>40</v>
      </c>
      <c r="B57" s="87">
        <f t="shared" si="5"/>
        <v>4</v>
      </c>
      <c r="C57" s="102">
        <f t="shared" si="0"/>
        <v>0</v>
      </c>
      <c r="D57" s="102">
        <f t="shared" si="3"/>
        <v>0</v>
      </c>
      <c r="E57" s="89">
        <f t="shared" si="4"/>
        <v>0</v>
      </c>
      <c r="F57" s="103">
        <f t="shared" si="1"/>
        <v>0</v>
      </c>
    </row>
    <row r="58" spans="1:6" ht="15">
      <c r="A58" s="101">
        <v>41</v>
      </c>
      <c r="B58" s="87">
        <f t="shared" si="5"/>
        <v>4</v>
      </c>
      <c r="C58" s="102">
        <f t="shared" si="0"/>
        <v>0</v>
      </c>
      <c r="D58" s="102">
        <f t="shared" si="3"/>
        <v>0</v>
      </c>
      <c r="E58" s="89">
        <f t="shared" si="4"/>
        <v>0</v>
      </c>
      <c r="F58" s="103">
        <f t="shared" si="1"/>
        <v>0</v>
      </c>
    </row>
    <row r="59" spans="1:6" ht="15">
      <c r="A59" s="101">
        <v>42</v>
      </c>
      <c r="B59" s="87">
        <f t="shared" si="5"/>
        <v>4</v>
      </c>
      <c r="C59" s="102">
        <f t="shared" si="0"/>
        <v>0</v>
      </c>
      <c r="D59" s="102">
        <f t="shared" si="3"/>
        <v>0</v>
      </c>
      <c r="E59" s="89">
        <f t="shared" si="4"/>
        <v>0</v>
      </c>
      <c r="F59" s="103">
        <f t="shared" si="1"/>
        <v>0</v>
      </c>
    </row>
    <row r="60" spans="1:6" ht="15">
      <c r="A60" s="101">
        <v>43</v>
      </c>
      <c r="B60" s="87">
        <f t="shared" si="5"/>
        <v>4</v>
      </c>
      <c r="C60" s="102">
        <f t="shared" si="0"/>
        <v>0</v>
      </c>
      <c r="D60" s="102">
        <f t="shared" si="3"/>
        <v>0</v>
      </c>
      <c r="E60" s="89">
        <f t="shared" si="4"/>
        <v>0</v>
      </c>
      <c r="F60" s="103">
        <f t="shared" si="1"/>
        <v>0</v>
      </c>
    </row>
    <row r="61" spans="1:6" ht="15">
      <c r="A61" s="101">
        <v>44</v>
      </c>
      <c r="B61" s="87">
        <f t="shared" si="5"/>
        <v>4</v>
      </c>
      <c r="C61" s="102">
        <f t="shared" si="0"/>
        <v>0</v>
      </c>
      <c r="D61" s="102">
        <f t="shared" si="3"/>
        <v>0</v>
      </c>
      <c r="E61" s="89">
        <f t="shared" si="4"/>
        <v>0</v>
      </c>
      <c r="F61" s="103">
        <f t="shared" si="1"/>
        <v>0</v>
      </c>
    </row>
    <row r="62" spans="1:6" ht="15">
      <c r="A62" s="101">
        <v>45</v>
      </c>
      <c r="B62" s="87">
        <f t="shared" si="5"/>
        <v>4</v>
      </c>
      <c r="C62" s="102">
        <f t="shared" si="0"/>
        <v>0</v>
      </c>
      <c r="D62" s="102">
        <f t="shared" si="3"/>
        <v>0</v>
      </c>
      <c r="E62" s="89">
        <f t="shared" si="4"/>
        <v>0</v>
      </c>
      <c r="F62" s="103">
        <f t="shared" si="1"/>
        <v>0</v>
      </c>
    </row>
    <row r="63" spans="1:6" ht="15">
      <c r="A63" s="101">
        <v>46</v>
      </c>
      <c r="B63" s="87">
        <f t="shared" si="5"/>
        <v>4</v>
      </c>
      <c r="C63" s="102">
        <f t="shared" si="0"/>
        <v>0</v>
      </c>
      <c r="D63" s="102">
        <f t="shared" si="3"/>
        <v>0</v>
      </c>
      <c r="E63" s="89">
        <f t="shared" si="4"/>
        <v>0</v>
      </c>
      <c r="F63" s="103">
        <f t="shared" si="1"/>
        <v>0</v>
      </c>
    </row>
    <row r="64" spans="1:6" ht="15">
      <c r="A64" s="101">
        <v>47</v>
      </c>
      <c r="B64" s="87">
        <f t="shared" si="5"/>
        <v>4</v>
      </c>
      <c r="C64" s="102">
        <f t="shared" si="0"/>
        <v>0</v>
      </c>
      <c r="D64" s="102">
        <f t="shared" si="3"/>
        <v>0</v>
      </c>
      <c r="E64" s="89">
        <f t="shared" si="4"/>
        <v>0</v>
      </c>
      <c r="F64" s="103">
        <f t="shared" si="1"/>
        <v>0</v>
      </c>
    </row>
    <row r="65" spans="1:6" ht="15">
      <c r="A65" s="101">
        <v>48</v>
      </c>
      <c r="B65" s="87">
        <f t="shared" si="5"/>
        <v>4</v>
      </c>
      <c r="C65" s="102">
        <f t="shared" si="0"/>
        <v>0</v>
      </c>
      <c r="D65" s="102">
        <f t="shared" si="3"/>
        <v>0</v>
      </c>
      <c r="E65" s="89">
        <f t="shared" si="4"/>
        <v>0</v>
      </c>
      <c r="F65" s="103">
        <f t="shared" si="1"/>
        <v>0</v>
      </c>
    </row>
    <row r="66" spans="1:6" ht="15">
      <c r="A66" s="101">
        <v>49</v>
      </c>
      <c r="B66" s="87">
        <f t="shared" si="5"/>
        <v>5</v>
      </c>
      <c r="C66" s="102">
        <f t="shared" si="0"/>
        <v>0</v>
      </c>
      <c r="D66" s="102">
        <f t="shared" si="3"/>
        <v>0</v>
      </c>
      <c r="E66" s="89">
        <f t="shared" si="4"/>
        <v>0</v>
      </c>
      <c r="F66" s="103">
        <f t="shared" si="1"/>
        <v>0</v>
      </c>
    </row>
    <row r="67" spans="1:6" ht="15">
      <c r="A67" s="101">
        <v>50</v>
      </c>
      <c r="B67" s="87">
        <f t="shared" si="5"/>
        <v>5</v>
      </c>
      <c r="C67" s="102">
        <f t="shared" si="0"/>
        <v>0</v>
      </c>
      <c r="D67" s="102">
        <f t="shared" si="3"/>
        <v>0</v>
      </c>
      <c r="E67" s="89">
        <f t="shared" si="4"/>
        <v>0</v>
      </c>
      <c r="F67" s="103">
        <f t="shared" si="1"/>
        <v>0</v>
      </c>
    </row>
    <row r="68" spans="1:6" ht="15">
      <c r="A68" s="101">
        <v>51</v>
      </c>
      <c r="B68" s="87">
        <f t="shared" si="5"/>
        <v>5</v>
      </c>
      <c r="C68" s="102">
        <f t="shared" si="0"/>
        <v>0</v>
      </c>
      <c r="D68" s="102">
        <f t="shared" si="3"/>
        <v>0</v>
      </c>
      <c r="E68" s="89">
        <f t="shared" si="4"/>
        <v>0</v>
      </c>
      <c r="F68" s="103">
        <f t="shared" si="1"/>
        <v>0</v>
      </c>
    </row>
    <row r="69" spans="1:6" ht="15">
      <c r="A69" s="101">
        <v>52</v>
      </c>
      <c r="B69" s="87">
        <f t="shared" si="5"/>
        <v>5</v>
      </c>
      <c r="C69" s="102">
        <f t="shared" si="0"/>
        <v>0</v>
      </c>
      <c r="D69" s="102">
        <f t="shared" si="3"/>
        <v>0</v>
      </c>
      <c r="E69" s="89">
        <f t="shared" si="4"/>
        <v>0</v>
      </c>
      <c r="F69" s="103">
        <f t="shared" si="1"/>
        <v>0</v>
      </c>
    </row>
    <row r="70" spans="1:6" ht="15">
      <c r="A70" s="101">
        <v>53</v>
      </c>
      <c r="B70" s="87">
        <f t="shared" si="5"/>
        <v>5</v>
      </c>
      <c r="C70" s="102">
        <f t="shared" si="0"/>
        <v>0</v>
      </c>
      <c r="D70" s="102">
        <f t="shared" si="3"/>
        <v>0</v>
      </c>
      <c r="E70" s="89">
        <f t="shared" si="4"/>
        <v>0</v>
      </c>
      <c r="F70" s="103">
        <f t="shared" si="1"/>
        <v>0</v>
      </c>
    </row>
    <row r="71" spans="1:6" ht="15">
      <c r="A71" s="101">
        <v>54</v>
      </c>
      <c r="B71" s="87">
        <f t="shared" si="5"/>
        <v>5</v>
      </c>
      <c r="C71" s="102">
        <f t="shared" si="0"/>
        <v>0</v>
      </c>
      <c r="D71" s="102">
        <f t="shared" si="3"/>
        <v>0</v>
      </c>
      <c r="E71" s="89">
        <f t="shared" si="4"/>
        <v>0</v>
      </c>
      <c r="F71" s="103">
        <f t="shared" si="1"/>
        <v>0</v>
      </c>
    </row>
    <row r="72" spans="1:6" ht="15">
      <c r="A72" s="101">
        <v>55</v>
      </c>
      <c r="B72" s="87">
        <f t="shared" si="5"/>
        <v>5</v>
      </c>
      <c r="C72" s="102">
        <f t="shared" si="0"/>
        <v>0</v>
      </c>
      <c r="D72" s="102">
        <f t="shared" si="3"/>
        <v>0</v>
      </c>
      <c r="E72" s="89">
        <f t="shared" si="4"/>
        <v>0</v>
      </c>
      <c r="F72" s="103">
        <f t="shared" si="1"/>
        <v>0</v>
      </c>
    </row>
    <row r="73" spans="1:6" ht="15">
      <c r="A73" s="101">
        <v>56</v>
      </c>
      <c r="B73" s="87">
        <f t="shared" si="5"/>
        <v>5</v>
      </c>
      <c r="C73" s="102">
        <f t="shared" si="0"/>
        <v>0</v>
      </c>
      <c r="D73" s="102">
        <f t="shared" si="3"/>
        <v>0</v>
      </c>
      <c r="E73" s="89">
        <f t="shared" si="4"/>
        <v>0</v>
      </c>
      <c r="F73" s="103">
        <f t="shared" si="1"/>
        <v>0</v>
      </c>
    </row>
    <row r="74" spans="1:6" ht="15">
      <c r="A74" s="101">
        <v>57</v>
      </c>
      <c r="B74" s="87">
        <f t="shared" si="5"/>
        <v>5</v>
      </c>
      <c r="C74" s="102">
        <f t="shared" si="0"/>
        <v>0</v>
      </c>
      <c r="D74" s="102">
        <f t="shared" si="3"/>
        <v>0</v>
      </c>
      <c r="E74" s="89">
        <f t="shared" si="4"/>
        <v>0</v>
      </c>
      <c r="F74" s="103">
        <f t="shared" si="1"/>
        <v>0</v>
      </c>
    </row>
    <row r="75" spans="1:6" ht="15">
      <c r="A75" s="101">
        <v>58</v>
      </c>
      <c r="B75" s="87">
        <f t="shared" si="5"/>
        <v>5</v>
      </c>
      <c r="C75" s="102">
        <f t="shared" si="0"/>
        <v>0</v>
      </c>
      <c r="D75" s="102">
        <f t="shared" si="3"/>
        <v>0</v>
      </c>
      <c r="E75" s="89">
        <f t="shared" si="4"/>
        <v>0</v>
      </c>
      <c r="F75" s="103">
        <f t="shared" si="1"/>
        <v>0</v>
      </c>
    </row>
    <row r="76" spans="1:6" ht="15">
      <c r="A76" s="101">
        <v>59</v>
      </c>
      <c r="B76" s="87">
        <f t="shared" si="5"/>
        <v>5</v>
      </c>
      <c r="C76" s="102">
        <f t="shared" si="0"/>
        <v>0</v>
      </c>
      <c r="D76" s="102">
        <f t="shared" si="3"/>
        <v>0</v>
      </c>
      <c r="E76" s="89">
        <f t="shared" si="4"/>
        <v>0</v>
      </c>
      <c r="F76" s="103">
        <f t="shared" si="1"/>
        <v>0</v>
      </c>
    </row>
    <row r="77" spans="1:6" ht="15">
      <c r="A77" s="101">
        <v>60</v>
      </c>
      <c r="B77" s="87">
        <f t="shared" si="5"/>
        <v>5</v>
      </c>
      <c r="C77" s="102">
        <f t="shared" si="0"/>
        <v>0</v>
      </c>
      <c r="D77" s="102">
        <f t="shared" si="3"/>
        <v>0</v>
      </c>
      <c r="E77" s="89">
        <f t="shared" si="4"/>
        <v>0</v>
      </c>
      <c r="F77" s="103">
        <f t="shared" si="1"/>
        <v>0</v>
      </c>
    </row>
    <row r="78" spans="1:6" ht="15">
      <c r="A78" s="101">
        <v>61</v>
      </c>
      <c r="B78" s="87">
        <f t="shared" si="5"/>
        <v>6</v>
      </c>
      <c r="C78" s="102">
        <f t="shared" si="0"/>
        <v>0</v>
      </c>
      <c r="D78" s="102">
        <f t="shared" si="3"/>
        <v>0</v>
      </c>
      <c r="E78" s="89">
        <f t="shared" si="4"/>
        <v>0</v>
      </c>
      <c r="F78" s="103">
        <f t="shared" si="1"/>
        <v>0</v>
      </c>
    </row>
    <row r="79" spans="1:6" ht="15">
      <c r="A79" s="101">
        <v>62</v>
      </c>
      <c r="B79" s="87">
        <f t="shared" si="5"/>
        <v>6</v>
      </c>
      <c r="C79" s="102">
        <f t="shared" si="0"/>
        <v>0</v>
      </c>
      <c r="D79" s="102">
        <f t="shared" si="3"/>
        <v>0</v>
      </c>
      <c r="E79" s="89">
        <f t="shared" si="4"/>
        <v>0</v>
      </c>
      <c r="F79" s="103">
        <f t="shared" si="1"/>
        <v>0</v>
      </c>
    </row>
    <row r="80" spans="1:6" ht="15">
      <c r="A80" s="101">
        <v>63</v>
      </c>
      <c r="B80" s="87">
        <f t="shared" si="5"/>
        <v>6</v>
      </c>
      <c r="C80" s="102">
        <f t="shared" si="0"/>
        <v>0</v>
      </c>
      <c r="D80" s="102">
        <f t="shared" si="3"/>
        <v>0</v>
      </c>
      <c r="E80" s="89">
        <f t="shared" si="4"/>
        <v>0</v>
      </c>
      <c r="F80" s="103">
        <f t="shared" si="1"/>
        <v>0</v>
      </c>
    </row>
    <row r="81" spans="1:6" ht="15">
      <c r="A81" s="101">
        <v>64</v>
      </c>
      <c r="B81" s="87">
        <f t="shared" si="5"/>
        <v>6</v>
      </c>
      <c r="C81" s="102">
        <f t="shared" si="0"/>
        <v>0</v>
      </c>
      <c r="D81" s="102">
        <f t="shared" si="3"/>
        <v>0</v>
      </c>
      <c r="E81" s="89">
        <f t="shared" si="4"/>
        <v>0</v>
      </c>
      <c r="F81" s="103">
        <f t="shared" si="1"/>
        <v>0</v>
      </c>
    </row>
    <row r="82" spans="1:6" ht="15">
      <c r="A82" s="101">
        <v>65</v>
      </c>
      <c r="B82" s="87">
        <f t="shared" si="5"/>
        <v>6</v>
      </c>
      <c r="C82" s="102">
        <f t="shared" si="0"/>
        <v>0</v>
      </c>
      <c r="D82" s="102">
        <f t="shared" si="3"/>
        <v>0</v>
      </c>
      <c r="E82" s="89">
        <f t="shared" si="4"/>
        <v>0</v>
      </c>
      <c r="F82" s="103">
        <f t="shared" si="1"/>
        <v>0</v>
      </c>
    </row>
    <row r="83" spans="1:6" ht="15">
      <c r="A83" s="101">
        <v>66</v>
      </c>
      <c r="B83" s="87">
        <f t="shared" si="5"/>
        <v>6</v>
      </c>
      <c r="C83" s="102">
        <f aca="true" t="shared" si="6" ref="C83:C137">+E83-D83</f>
        <v>0</v>
      </c>
      <c r="D83" s="102">
        <f t="shared" si="3"/>
        <v>0</v>
      </c>
      <c r="E83" s="89">
        <f t="shared" si="4"/>
        <v>0</v>
      </c>
      <c r="F83" s="103">
        <f aca="true" t="shared" si="7" ref="F83:F137">F82-C83</f>
        <v>0</v>
      </c>
    </row>
    <row r="84" spans="1:6" ht="15">
      <c r="A84" s="101">
        <v>67</v>
      </c>
      <c r="B84" s="87">
        <f t="shared" si="5"/>
        <v>6</v>
      </c>
      <c r="C84" s="102">
        <f t="shared" si="6"/>
        <v>0</v>
      </c>
      <c r="D84" s="102">
        <f aca="true" t="shared" si="8" ref="D84:D137">+F83*$B$15</f>
        <v>0</v>
      </c>
      <c r="E84" s="89">
        <f t="shared" si="4"/>
        <v>0</v>
      </c>
      <c r="F84" s="103">
        <f t="shared" si="7"/>
        <v>0</v>
      </c>
    </row>
    <row r="85" spans="1:6" ht="15">
      <c r="A85" s="101">
        <v>68</v>
      </c>
      <c r="B85" s="87">
        <f t="shared" si="5"/>
        <v>6</v>
      </c>
      <c r="C85" s="102">
        <f t="shared" si="6"/>
        <v>0</v>
      </c>
      <c r="D85" s="102">
        <f t="shared" si="8"/>
        <v>0</v>
      </c>
      <c r="E85" s="89">
        <f t="shared" si="4"/>
        <v>0</v>
      </c>
      <c r="F85" s="103">
        <f t="shared" si="7"/>
        <v>0</v>
      </c>
    </row>
    <row r="86" spans="1:6" ht="15">
      <c r="A86" s="101">
        <v>69</v>
      </c>
      <c r="B86" s="87">
        <f t="shared" si="5"/>
        <v>6</v>
      </c>
      <c r="C86" s="102">
        <f t="shared" si="6"/>
        <v>0</v>
      </c>
      <c r="D86" s="102">
        <f t="shared" si="8"/>
        <v>0</v>
      </c>
      <c r="E86" s="89">
        <f aca="true" t="shared" si="9" ref="E86:E137">+IF(A86&gt;$B$12,0,E85)</f>
        <v>0</v>
      </c>
      <c r="F86" s="103">
        <f t="shared" si="7"/>
        <v>0</v>
      </c>
    </row>
    <row r="87" spans="1:6" ht="15">
      <c r="A87" s="101">
        <v>70</v>
      </c>
      <c r="B87" s="87">
        <f t="shared" si="5"/>
        <v>6</v>
      </c>
      <c r="C87" s="102">
        <f t="shared" si="6"/>
        <v>0</v>
      </c>
      <c r="D87" s="102">
        <f t="shared" si="8"/>
        <v>0</v>
      </c>
      <c r="E87" s="89">
        <f t="shared" si="9"/>
        <v>0</v>
      </c>
      <c r="F87" s="103">
        <f t="shared" si="7"/>
        <v>0</v>
      </c>
    </row>
    <row r="88" spans="1:6" ht="15">
      <c r="A88" s="101">
        <v>71</v>
      </c>
      <c r="B88" s="87">
        <f t="shared" si="5"/>
        <v>6</v>
      </c>
      <c r="C88" s="102">
        <f t="shared" si="6"/>
        <v>0</v>
      </c>
      <c r="D88" s="102">
        <f t="shared" si="8"/>
        <v>0</v>
      </c>
      <c r="E88" s="89">
        <f t="shared" si="9"/>
        <v>0</v>
      </c>
      <c r="F88" s="103">
        <f t="shared" si="7"/>
        <v>0</v>
      </c>
    </row>
    <row r="89" spans="1:6" ht="15">
      <c r="A89" s="101">
        <v>72</v>
      </c>
      <c r="B89" s="87">
        <f t="shared" si="5"/>
        <v>6</v>
      </c>
      <c r="C89" s="102">
        <f t="shared" si="6"/>
        <v>0</v>
      </c>
      <c r="D89" s="102">
        <f t="shared" si="8"/>
        <v>0</v>
      </c>
      <c r="E89" s="89">
        <f t="shared" si="9"/>
        <v>0</v>
      </c>
      <c r="F89" s="103">
        <f t="shared" si="7"/>
        <v>0</v>
      </c>
    </row>
    <row r="90" spans="1:6" ht="15">
      <c r="A90" s="101">
        <v>73</v>
      </c>
      <c r="B90" s="87">
        <f t="shared" si="5"/>
        <v>7</v>
      </c>
      <c r="C90" s="102">
        <f t="shared" si="6"/>
        <v>0</v>
      </c>
      <c r="D90" s="102">
        <f t="shared" si="8"/>
        <v>0</v>
      </c>
      <c r="E90" s="89">
        <f t="shared" si="9"/>
        <v>0</v>
      </c>
      <c r="F90" s="103">
        <f t="shared" si="7"/>
        <v>0</v>
      </c>
    </row>
    <row r="91" spans="1:6" ht="15">
      <c r="A91" s="101">
        <v>74</v>
      </c>
      <c r="B91" s="87">
        <f t="shared" si="5"/>
        <v>7</v>
      </c>
      <c r="C91" s="102">
        <f t="shared" si="6"/>
        <v>0</v>
      </c>
      <c r="D91" s="102">
        <f t="shared" si="8"/>
        <v>0</v>
      </c>
      <c r="E91" s="89">
        <f t="shared" si="9"/>
        <v>0</v>
      </c>
      <c r="F91" s="103">
        <f t="shared" si="7"/>
        <v>0</v>
      </c>
    </row>
    <row r="92" spans="1:6" ht="15">
      <c r="A92" s="101">
        <v>75</v>
      </c>
      <c r="B92" s="87">
        <f t="shared" si="5"/>
        <v>7</v>
      </c>
      <c r="C92" s="102">
        <f t="shared" si="6"/>
        <v>0</v>
      </c>
      <c r="D92" s="102">
        <f t="shared" si="8"/>
        <v>0</v>
      </c>
      <c r="E92" s="89">
        <f t="shared" si="9"/>
        <v>0</v>
      </c>
      <c r="F92" s="103">
        <f t="shared" si="7"/>
        <v>0</v>
      </c>
    </row>
    <row r="93" spans="1:6" ht="15">
      <c r="A93" s="101">
        <v>76</v>
      </c>
      <c r="B93" s="87">
        <f t="shared" si="5"/>
        <v>7</v>
      </c>
      <c r="C93" s="102">
        <f t="shared" si="6"/>
        <v>0</v>
      </c>
      <c r="D93" s="102">
        <f t="shared" si="8"/>
        <v>0</v>
      </c>
      <c r="E93" s="89">
        <f t="shared" si="9"/>
        <v>0</v>
      </c>
      <c r="F93" s="103">
        <f t="shared" si="7"/>
        <v>0</v>
      </c>
    </row>
    <row r="94" spans="1:6" ht="15">
      <c r="A94" s="101">
        <v>77</v>
      </c>
      <c r="B94" s="87">
        <f t="shared" si="5"/>
        <v>7</v>
      </c>
      <c r="C94" s="102">
        <f t="shared" si="6"/>
        <v>0</v>
      </c>
      <c r="D94" s="102">
        <f t="shared" si="8"/>
        <v>0</v>
      </c>
      <c r="E94" s="89">
        <f t="shared" si="9"/>
        <v>0</v>
      </c>
      <c r="F94" s="103">
        <f t="shared" si="7"/>
        <v>0</v>
      </c>
    </row>
    <row r="95" spans="1:6" ht="15">
      <c r="A95" s="101">
        <v>78</v>
      </c>
      <c r="B95" s="87">
        <f aca="true" t="shared" si="10" ref="B95:B137">+B83+1</f>
        <v>7</v>
      </c>
      <c r="C95" s="102">
        <f t="shared" si="6"/>
        <v>0</v>
      </c>
      <c r="D95" s="102">
        <f t="shared" si="8"/>
        <v>0</v>
      </c>
      <c r="E95" s="89">
        <f t="shared" si="9"/>
        <v>0</v>
      </c>
      <c r="F95" s="103">
        <f t="shared" si="7"/>
        <v>0</v>
      </c>
    </row>
    <row r="96" spans="1:6" ht="15">
      <c r="A96" s="101">
        <v>79</v>
      </c>
      <c r="B96" s="87">
        <f t="shared" si="10"/>
        <v>7</v>
      </c>
      <c r="C96" s="102">
        <f t="shared" si="6"/>
        <v>0</v>
      </c>
      <c r="D96" s="102">
        <f t="shared" si="8"/>
        <v>0</v>
      </c>
      <c r="E96" s="89">
        <f t="shared" si="9"/>
        <v>0</v>
      </c>
      <c r="F96" s="103">
        <f t="shared" si="7"/>
        <v>0</v>
      </c>
    </row>
    <row r="97" spans="1:6" ht="15">
      <c r="A97" s="101">
        <v>80</v>
      </c>
      <c r="B97" s="87">
        <f t="shared" si="10"/>
        <v>7</v>
      </c>
      <c r="C97" s="102">
        <f t="shared" si="6"/>
        <v>0</v>
      </c>
      <c r="D97" s="102">
        <f t="shared" si="8"/>
        <v>0</v>
      </c>
      <c r="E97" s="89">
        <f t="shared" si="9"/>
        <v>0</v>
      </c>
      <c r="F97" s="103">
        <f t="shared" si="7"/>
        <v>0</v>
      </c>
    </row>
    <row r="98" spans="1:6" ht="15">
      <c r="A98" s="101">
        <v>81</v>
      </c>
      <c r="B98" s="87">
        <f t="shared" si="10"/>
        <v>7</v>
      </c>
      <c r="C98" s="102">
        <f t="shared" si="6"/>
        <v>0</v>
      </c>
      <c r="D98" s="102">
        <f t="shared" si="8"/>
        <v>0</v>
      </c>
      <c r="E98" s="89">
        <f t="shared" si="9"/>
        <v>0</v>
      </c>
      <c r="F98" s="103">
        <f t="shared" si="7"/>
        <v>0</v>
      </c>
    </row>
    <row r="99" spans="1:6" ht="15">
      <c r="A99" s="101">
        <v>82</v>
      </c>
      <c r="B99" s="87">
        <f t="shared" si="10"/>
        <v>7</v>
      </c>
      <c r="C99" s="102">
        <f t="shared" si="6"/>
        <v>0</v>
      </c>
      <c r="D99" s="102">
        <f t="shared" si="8"/>
        <v>0</v>
      </c>
      <c r="E99" s="89">
        <f t="shared" si="9"/>
        <v>0</v>
      </c>
      <c r="F99" s="103">
        <f t="shared" si="7"/>
        <v>0</v>
      </c>
    </row>
    <row r="100" spans="1:6" ht="15">
      <c r="A100" s="101">
        <v>83</v>
      </c>
      <c r="B100" s="87">
        <f t="shared" si="10"/>
        <v>7</v>
      </c>
      <c r="C100" s="102">
        <f t="shared" si="6"/>
        <v>0</v>
      </c>
      <c r="D100" s="102">
        <f t="shared" si="8"/>
        <v>0</v>
      </c>
      <c r="E100" s="89">
        <f t="shared" si="9"/>
        <v>0</v>
      </c>
      <c r="F100" s="103">
        <f t="shared" si="7"/>
        <v>0</v>
      </c>
    </row>
    <row r="101" spans="1:6" ht="15">
      <c r="A101" s="101">
        <v>84</v>
      </c>
      <c r="B101" s="87">
        <f t="shared" si="10"/>
        <v>7</v>
      </c>
      <c r="C101" s="102">
        <f t="shared" si="6"/>
        <v>0</v>
      </c>
      <c r="D101" s="102">
        <f t="shared" si="8"/>
        <v>0</v>
      </c>
      <c r="E101" s="89">
        <f t="shared" si="9"/>
        <v>0</v>
      </c>
      <c r="F101" s="103">
        <f t="shared" si="7"/>
        <v>0</v>
      </c>
    </row>
    <row r="102" spans="1:6" ht="15">
      <c r="A102" s="101">
        <v>85</v>
      </c>
      <c r="B102" s="87">
        <f t="shared" si="10"/>
        <v>8</v>
      </c>
      <c r="C102" s="102">
        <f t="shared" si="6"/>
        <v>0</v>
      </c>
      <c r="D102" s="102">
        <f t="shared" si="8"/>
        <v>0</v>
      </c>
      <c r="E102" s="89">
        <f t="shared" si="9"/>
        <v>0</v>
      </c>
      <c r="F102" s="103">
        <f t="shared" si="7"/>
        <v>0</v>
      </c>
    </row>
    <row r="103" spans="1:6" ht="15">
      <c r="A103" s="101">
        <v>86</v>
      </c>
      <c r="B103" s="87">
        <f t="shared" si="10"/>
        <v>8</v>
      </c>
      <c r="C103" s="102">
        <f t="shared" si="6"/>
        <v>0</v>
      </c>
      <c r="D103" s="102">
        <f t="shared" si="8"/>
        <v>0</v>
      </c>
      <c r="E103" s="89">
        <f t="shared" si="9"/>
        <v>0</v>
      </c>
      <c r="F103" s="103">
        <f t="shared" si="7"/>
        <v>0</v>
      </c>
    </row>
    <row r="104" spans="1:6" ht="15">
      <c r="A104" s="101">
        <v>87</v>
      </c>
      <c r="B104" s="87">
        <f t="shared" si="10"/>
        <v>8</v>
      </c>
      <c r="C104" s="102">
        <f t="shared" si="6"/>
        <v>0</v>
      </c>
      <c r="D104" s="102">
        <f t="shared" si="8"/>
        <v>0</v>
      </c>
      <c r="E104" s="89">
        <f t="shared" si="9"/>
        <v>0</v>
      </c>
      <c r="F104" s="103">
        <f t="shared" si="7"/>
        <v>0</v>
      </c>
    </row>
    <row r="105" spans="1:6" ht="15">
      <c r="A105" s="101">
        <v>88</v>
      </c>
      <c r="B105" s="87">
        <f t="shared" si="10"/>
        <v>8</v>
      </c>
      <c r="C105" s="102">
        <f t="shared" si="6"/>
        <v>0</v>
      </c>
      <c r="D105" s="102">
        <f t="shared" si="8"/>
        <v>0</v>
      </c>
      <c r="E105" s="89">
        <f t="shared" si="9"/>
        <v>0</v>
      </c>
      <c r="F105" s="103">
        <f t="shared" si="7"/>
        <v>0</v>
      </c>
    </row>
    <row r="106" spans="1:6" ht="15">
      <c r="A106" s="101">
        <v>89</v>
      </c>
      <c r="B106" s="87">
        <f t="shared" si="10"/>
        <v>8</v>
      </c>
      <c r="C106" s="102">
        <f t="shared" si="6"/>
        <v>0</v>
      </c>
      <c r="D106" s="102">
        <f t="shared" si="8"/>
        <v>0</v>
      </c>
      <c r="E106" s="89">
        <f t="shared" si="9"/>
        <v>0</v>
      </c>
      <c r="F106" s="103">
        <f t="shared" si="7"/>
        <v>0</v>
      </c>
    </row>
    <row r="107" spans="1:6" ht="15">
      <c r="A107" s="101">
        <v>90</v>
      </c>
      <c r="B107" s="87">
        <f t="shared" si="10"/>
        <v>8</v>
      </c>
      <c r="C107" s="102">
        <f t="shared" si="6"/>
        <v>0</v>
      </c>
      <c r="D107" s="102">
        <f t="shared" si="8"/>
        <v>0</v>
      </c>
      <c r="E107" s="89">
        <f t="shared" si="9"/>
        <v>0</v>
      </c>
      <c r="F107" s="103">
        <f t="shared" si="7"/>
        <v>0</v>
      </c>
    </row>
    <row r="108" spans="1:6" ht="15">
      <c r="A108" s="101">
        <v>91</v>
      </c>
      <c r="B108" s="87">
        <f t="shared" si="10"/>
        <v>8</v>
      </c>
      <c r="C108" s="102">
        <f t="shared" si="6"/>
        <v>0</v>
      </c>
      <c r="D108" s="102">
        <f t="shared" si="8"/>
        <v>0</v>
      </c>
      <c r="E108" s="89">
        <f t="shared" si="9"/>
        <v>0</v>
      </c>
      <c r="F108" s="103">
        <f t="shared" si="7"/>
        <v>0</v>
      </c>
    </row>
    <row r="109" spans="1:6" ht="15">
      <c r="A109" s="101">
        <v>92</v>
      </c>
      <c r="B109" s="87">
        <f t="shared" si="10"/>
        <v>8</v>
      </c>
      <c r="C109" s="102">
        <f t="shared" si="6"/>
        <v>0</v>
      </c>
      <c r="D109" s="102">
        <f t="shared" si="8"/>
        <v>0</v>
      </c>
      <c r="E109" s="89">
        <f t="shared" si="9"/>
        <v>0</v>
      </c>
      <c r="F109" s="103">
        <f t="shared" si="7"/>
        <v>0</v>
      </c>
    </row>
    <row r="110" spans="1:6" ht="15">
      <c r="A110" s="101">
        <v>93</v>
      </c>
      <c r="B110" s="87">
        <f t="shared" si="10"/>
        <v>8</v>
      </c>
      <c r="C110" s="102">
        <f t="shared" si="6"/>
        <v>0</v>
      </c>
      <c r="D110" s="102">
        <f t="shared" si="8"/>
        <v>0</v>
      </c>
      <c r="E110" s="89">
        <f t="shared" si="9"/>
        <v>0</v>
      </c>
      <c r="F110" s="103">
        <f t="shared" si="7"/>
        <v>0</v>
      </c>
    </row>
    <row r="111" spans="1:6" ht="15">
      <c r="A111" s="101">
        <v>94</v>
      </c>
      <c r="B111" s="87">
        <f t="shared" si="10"/>
        <v>8</v>
      </c>
      <c r="C111" s="102">
        <f t="shared" si="6"/>
        <v>0</v>
      </c>
      <c r="D111" s="102">
        <f t="shared" si="8"/>
        <v>0</v>
      </c>
      <c r="E111" s="89">
        <f t="shared" si="9"/>
        <v>0</v>
      </c>
      <c r="F111" s="103">
        <f t="shared" si="7"/>
        <v>0</v>
      </c>
    </row>
    <row r="112" spans="1:6" ht="15">
      <c r="A112" s="101">
        <v>95</v>
      </c>
      <c r="B112" s="87">
        <f t="shared" si="10"/>
        <v>8</v>
      </c>
      <c r="C112" s="102">
        <f t="shared" si="6"/>
        <v>0</v>
      </c>
      <c r="D112" s="102">
        <f t="shared" si="8"/>
        <v>0</v>
      </c>
      <c r="E112" s="89">
        <f t="shared" si="9"/>
        <v>0</v>
      </c>
      <c r="F112" s="103">
        <f t="shared" si="7"/>
        <v>0</v>
      </c>
    </row>
    <row r="113" spans="1:6" ht="15">
      <c r="A113" s="101">
        <v>96</v>
      </c>
      <c r="B113" s="87">
        <f t="shared" si="10"/>
        <v>8</v>
      </c>
      <c r="C113" s="102">
        <f t="shared" si="6"/>
        <v>0</v>
      </c>
      <c r="D113" s="102">
        <f t="shared" si="8"/>
        <v>0</v>
      </c>
      <c r="E113" s="89">
        <f t="shared" si="9"/>
        <v>0</v>
      </c>
      <c r="F113" s="103">
        <f t="shared" si="7"/>
        <v>0</v>
      </c>
    </row>
    <row r="114" spans="1:6" ht="15">
      <c r="A114" s="101">
        <v>97</v>
      </c>
      <c r="B114" s="87">
        <f t="shared" si="10"/>
        <v>9</v>
      </c>
      <c r="C114" s="102">
        <f t="shared" si="6"/>
        <v>0</v>
      </c>
      <c r="D114" s="102">
        <f t="shared" si="8"/>
        <v>0</v>
      </c>
      <c r="E114" s="89">
        <f t="shared" si="9"/>
        <v>0</v>
      </c>
      <c r="F114" s="103">
        <f t="shared" si="7"/>
        <v>0</v>
      </c>
    </row>
    <row r="115" spans="1:6" ht="15">
      <c r="A115" s="101">
        <v>98</v>
      </c>
      <c r="B115" s="87">
        <f t="shared" si="10"/>
        <v>9</v>
      </c>
      <c r="C115" s="102">
        <f t="shared" si="6"/>
        <v>0</v>
      </c>
      <c r="D115" s="102">
        <f t="shared" si="8"/>
        <v>0</v>
      </c>
      <c r="E115" s="89">
        <f t="shared" si="9"/>
        <v>0</v>
      </c>
      <c r="F115" s="103">
        <f t="shared" si="7"/>
        <v>0</v>
      </c>
    </row>
    <row r="116" spans="1:6" ht="15">
      <c r="A116" s="101">
        <v>99</v>
      </c>
      <c r="B116" s="87">
        <f t="shared" si="10"/>
        <v>9</v>
      </c>
      <c r="C116" s="102">
        <f t="shared" si="6"/>
        <v>0</v>
      </c>
      <c r="D116" s="102">
        <f t="shared" si="8"/>
        <v>0</v>
      </c>
      <c r="E116" s="89">
        <f t="shared" si="9"/>
        <v>0</v>
      </c>
      <c r="F116" s="103">
        <f t="shared" si="7"/>
        <v>0</v>
      </c>
    </row>
    <row r="117" spans="1:6" ht="15">
      <c r="A117" s="101">
        <v>100</v>
      </c>
      <c r="B117" s="87">
        <f t="shared" si="10"/>
        <v>9</v>
      </c>
      <c r="C117" s="102">
        <f t="shared" si="6"/>
        <v>0</v>
      </c>
      <c r="D117" s="102">
        <f t="shared" si="8"/>
        <v>0</v>
      </c>
      <c r="E117" s="89">
        <f t="shared" si="9"/>
        <v>0</v>
      </c>
      <c r="F117" s="103">
        <f t="shared" si="7"/>
        <v>0</v>
      </c>
    </row>
    <row r="118" spans="1:6" ht="15">
      <c r="A118" s="101">
        <v>101</v>
      </c>
      <c r="B118" s="87">
        <f t="shared" si="10"/>
        <v>9</v>
      </c>
      <c r="C118" s="102">
        <f t="shared" si="6"/>
        <v>0</v>
      </c>
      <c r="D118" s="102">
        <f t="shared" si="8"/>
        <v>0</v>
      </c>
      <c r="E118" s="89">
        <f t="shared" si="9"/>
        <v>0</v>
      </c>
      <c r="F118" s="103">
        <f t="shared" si="7"/>
        <v>0</v>
      </c>
    </row>
    <row r="119" spans="1:6" ht="15">
      <c r="A119" s="101">
        <v>102</v>
      </c>
      <c r="B119" s="87">
        <f t="shared" si="10"/>
        <v>9</v>
      </c>
      <c r="C119" s="102">
        <f t="shared" si="6"/>
        <v>0</v>
      </c>
      <c r="D119" s="102">
        <f t="shared" si="8"/>
        <v>0</v>
      </c>
      <c r="E119" s="89">
        <f t="shared" si="9"/>
        <v>0</v>
      </c>
      <c r="F119" s="103">
        <f t="shared" si="7"/>
        <v>0</v>
      </c>
    </row>
    <row r="120" spans="1:6" ht="15">
      <c r="A120" s="101">
        <v>103</v>
      </c>
      <c r="B120" s="87">
        <f t="shared" si="10"/>
        <v>9</v>
      </c>
      <c r="C120" s="102">
        <f t="shared" si="6"/>
        <v>0</v>
      </c>
      <c r="D120" s="102">
        <f t="shared" si="8"/>
        <v>0</v>
      </c>
      <c r="E120" s="89">
        <f t="shared" si="9"/>
        <v>0</v>
      </c>
      <c r="F120" s="103">
        <f t="shared" si="7"/>
        <v>0</v>
      </c>
    </row>
    <row r="121" spans="1:6" ht="15">
      <c r="A121" s="101">
        <v>104</v>
      </c>
      <c r="B121" s="87">
        <f t="shared" si="10"/>
        <v>9</v>
      </c>
      <c r="C121" s="102">
        <f t="shared" si="6"/>
        <v>0</v>
      </c>
      <c r="D121" s="102">
        <f t="shared" si="8"/>
        <v>0</v>
      </c>
      <c r="E121" s="89">
        <f t="shared" si="9"/>
        <v>0</v>
      </c>
      <c r="F121" s="103">
        <f t="shared" si="7"/>
        <v>0</v>
      </c>
    </row>
    <row r="122" spans="1:6" ht="15">
      <c r="A122" s="101">
        <v>105</v>
      </c>
      <c r="B122" s="87">
        <f t="shared" si="10"/>
        <v>9</v>
      </c>
      <c r="C122" s="102">
        <f t="shared" si="6"/>
        <v>0</v>
      </c>
      <c r="D122" s="102">
        <f t="shared" si="8"/>
        <v>0</v>
      </c>
      <c r="E122" s="89">
        <f t="shared" si="9"/>
        <v>0</v>
      </c>
      <c r="F122" s="103">
        <f t="shared" si="7"/>
        <v>0</v>
      </c>
    </row>
    <row r="123" spans="1:6" ht="15">
      <c r="A123" s="101">
        <v>106</v>
      </c>
      <c r="B123" s="87">
        <f t="shared" si="10"/>
        <v>9</v>
      </c>
      <c r="C123" s="102">
        <f t="shared" si="6"/>
        <v>0</v>
      </c>
      <c r="D123" s="102">
        <f t="shared" si="8"/>
        <v>0</v>
      </c>
      <c r="E123" s="89">
        <f t="shared" si="9"/>
        <v>0</v>
      </c>
      <c r="F123" s="103">
        <f t="shared" si="7"/>
        <v>0</v>
      </c>
    </row>
    <row r="124" spans="1:6" ht="15">
      <c r="A124" s="101">
        <v>107</v>
      </c>
      <c r="B124" s="87">
        <f t="shared" si="10"/>
        <v>9</v>
      </c>
      <c r="C124" s="102">
        <f t="shared" si="6"/>
        <v>0</v>
      </c>
      <c r="D124" s="102">
        <f t="shared" si="8"/>
        <v>0</v>
      </c>
      <c r="E124" s="89">
        <f t="shared" si="9"/>
        <v>0</v>
      </c>
      <c r="F124" s="103">
        <f t="shared" si="7"/>
        <v>0</v>
      </c>
    </row>
    <row r="125" spans="1:6" ht="15">
      <c r="A125" s="101">
        <v>108</v>
      </c>
      <c r="B125" s="87">
        <f t="shared" si="10"/>
        <v>9</v>
      </c>
      <c r="C125" s="102">
        <f t="shared" si="6"/>
        <v>0</v>
      </c>
      <c r="D125" s="102">
        <f t="shared" si="8"/>
        <v>0</v>
      </c>
      <c r="E125" s="89">
        <f t="shared" si="9"/>
        <v>0</v>
      </c>
      <c r="F125" s="103">
        <f t="shared" si="7"/>
        <v>0</v>
      </c>
    </row>
    <row r="126" spans="1:6" ht="15">
      <c r="A126" s="101">
        <v>109</v>
      </c>
      <c r="B126" s="87">
        <f t="shared" si="10"/>
        <v>10</v>
      </c>
      <c r="C126" s="102">
        <f t="shared" si="6"/>
        <v>0</v>
      </c>
      <c r="D126" s="102">
        <f t="shared" si="8"/>
        <v>0</v>
      </c>
      <c r="E126" s="89">
        <f t="shared" si="9"/>
        <v>0</v>
      </c>
      <c r="F126" s="103">
        <f t="shared" si="7"/>
        <v>0</v>
      </c>
    </row>
    <row r="127" spans="1:6" ht="15">
      <c r="A127" s="101">
        <v>110</v>
      </c>
      <c r="B127" s="87">
        <f t="shared" si="10"/>
        <v>10</v>
      </c>
      <c r="C127" s="102">
        <f t="shared" si="6"/>
        <v>0</v>
      </c>
      <c r="D127" s="102">
        <f t="shared" si="8"/>
        <v>0</v>
      </c>
      <c r="E127" s="89">
        <f t="shared" si="9"/>
        <v>0</v>
      </c>
      <c r="F127" s="103">
        <f t="shared" si="7"/>
        <v>0</v>
      </c>
    </row>
    <row r="128" spans="1:6" ht="15">
      <c r="A128" s="101">
        <v>111</v>
      </c>
      <c r="B128" s="87">
        <f t="shared" si="10"/>
        <v>10</v>
      </c>
      <c r="C128" s="102">
        <f t="shared" si="6"/>
        <v>0</v>
      </c>
      <c r="D128" s="102">
        <f t="shared" si="8"/>
        <v>0</v>
      </c>
      <c r="E128" s="89">
        <f t="shared" si="9"/>
        <v>0</v>
      </c>
      <c r="F128" s="103">
        <f t="shared" si="7"/>
        <v>0</v>
      </c>
    </row>
    <row r="129" spans="1:6" ht="15">
      <c r="A129" s="101">
        <v>112</v>
      </c>
      <c r="B129" s="87">
        <f t="shared" si="10"/>
        <v>10</v>
      </c>
      <c r="C129" s="102">
        <f t="shared" si="6"/>
        <v>0</v>
      </c>
      <c r="D129" s="102">
        <f t="shared" si="8"/>
        <v>0</v>
      </c>
      <c r="E129" s="89">
        <f t="shared" si="9"/>
        <v>0</v>
      </c>
      <c r="F129" s="103">
        <f t="shared" si="7"/>
        <v>0</v>
      </c>
    </row>
    <row r="130" spans="1:6" ht="15">
      <c r="A130" s="101">
        <v>113</v>
      </c>
      <c r="B130" s="87">
        <f t="shared" si="10"/>
        <v>10</v>
      </c>
      <c r="C130" s="102">
        <f t="shared" si="6"/>
        <v>0</v>
      </c>
      <c r="D130" s="102">
        <f t="shared" si="8"/>
        <v>0</v>
      </c>
      <c r="E130" s="89">
        <f t="shared" si="9"/>
        <v>0</v>
      </c>
      <c r="F130" s="103">
        <f t="shared" si="7"/>
        <v>0</v>
      </c>
    </row>
    <row r="131" spans="1:6" ht="15">
      <c r="A131" s="101">
        <v>114</v>
      </c>
      <c r="B131" s="87">
        <f t="shared" si="10"/>
        <v>10</v>
      </c>
      <c r="C131" s="102">
        <f t="shared" si="6"/>
        <v>0</v>
      </c>
      <c r="D131" s="102">
        <f t="shared" si="8"/>
        <v>0</v>
      </c>
      <c r="E131" s="89">
        <f t="shared" si="9"/>
        <v>0</v>
      </c>
      <c r="F131" s="103">
        <f t="shared" si="7"/>
        <v>0</v>
      </c>
    </row>
    <row r="132" spans="1:6" ht="15">
      <c r="A132" s="101">
        <v>115</v>
      </c>
      <c r="B132" s="87">
        <f t="shared" si="10"/>
        <v>10</v>
      </c>
      <c r="C132" s="102">
        <f t="shared" si="6"/>
        <v>0</v>
      </c>
      <c r="D132" s="102">
        <f t="shared" si="8"/>
        <v>0</v>
      </c>
      <c r="E132" s="89">
        <f t="shared" si="9"/>
        <v>0</v>
      </c>
      <c r="F132" s="103">
        <f t="shared" si="7"/>
        <v>0</v>
      </c>
    </row>
    <row r="133" spans="1:6" ht="15">
      <c r="A133" s="101">
        <v>116</v>
      </c>
      <c r="B133" s="87">
        <f t="shared" si="10"/>
        <v>10</v>
      </c>
      <c r="C133" s="102">
        <f t="shared" si="6"/>
        <v>0</v>
      </c>
      <c r="D133" s="102">
        <f t="shared" si="8"/>
        <v>0</v>
      </c>
      <c r="E133" s="89">
        <f t="shared" si="9"/>
        <v>0</v>
      </c>
      <c r="F133" s="103">
        <f t="shared" si="7"/>
        <v>0</v>
      </c>
    </row>
    <row r="134" spans="1:6" ht="15">
      <c r="A134" s="101">
        <v>117</v>
      </c>
      <c r="B134" s="87">
        <f t="shared" si="10"/>
        <v>10</v>
      </c>
      <c r="C134" s="102">
        <f t="shared" si="6"/>
        <v>0</v>
      </c>
      <c r="D134" s="102">
        <f t="shared" si="8"/>
        <v>0</v>
      </c>
      <c r="E134" s="89">
        <f t="shared" si="9"/>
        <v>0</v>
      </c>
      <c r="F134" s="103">
        <f t="shared" si="7"/>
        <v>0</v>
      </c>
    </row>
    <row r="135" spans="1:6" ht="15">
      <c r="A135" s="101">
        <v>118</v>
      </c>
      <c r="B135" s="87">
        <f t="shared" si="10"/>
        <v>10</v>
      </c>
      <c r="C135" s="102">
        <f t="shared" si="6"/>
        <v>0</v>
      </c>
      <c r="D135" s="102">
        <f t="shared" si="8"/>
        <v>0</v>
      </c>
      <c r="E135" s="89">
        <f t="shared" si="9"/>
        <v>0</v>
      </c>
      <c r="F135" s="103">
        <f t="shared" si="7"/>
        <v>0</v>
      </c>
    </row>
    <row r="136" spans="1:6" ht="15">
      <c r="A136" s="101">
        <v>119</v>
      </c>
      <c r="B136" s="87">
        <f t="shared" si="10"/>
        <v>10</v>
      </c>
      <c r="C136" s="102">
        <f t="shared" si="6"/>
        <v>0</v>
      </c>
      <c r="D136" s="102">
        <f t="shared" si="8"/>
        <v>0</v>
      </c>
      <c r="E136" s="89">
        <f t="shared" si="9"/>
        <v>0</v>
      </c>
      <c r="F136" s="103">
        <f t="shared" si="7"/>
        <v>0</v>
      </c>
    </row>
    <row r="137" spans="1:6" ht="15.75" thickBot="1">
      <c r="A137" s="104">
        <v>120</v>
      </c>
      <c r="B137" s="105">
        <f t="shared" si="10"/>
        <v>10</v>
      </c>
      <c r="C137" s="106">
        <f t="shared" si="6"/>
        <v>0</v>
      </c>
      <c r="D137" s="106">
        <f t="shared" si="8"/>
        <v>0</v>
      </c>
      <c r="E137" s="107">
        <f t="shared" si="9"/>
        <v>0</v>
      </c>
      <c r="F137" s="108">
        <f t="shared" si="7"/>
        <v>0</v>
      </c>
    </row>
    <row r="143" spans="1:15" s="85" customFormat="1" ht="15">
      <c r="A143" s="84"/>
      <c r="B143" s="84"/>
      <c r="D143" s="86"/>
      <c r="E143" s="85" t="s">
        <v>197</v>
      </c>
      <c r="G143" s="82"/>
      <c r="H143" s="82"/>
      <c r="I143" s="82"/>
      <c r="J143" s="82"/>
      <c r="K143" s="82"/>
      <c r="L143" s="82"/>
      <c r="M143" s="82"/>
      <c r="N143" s="82"/>
      <c r="O143" s="82"/>
    </row>
  </sheetData>
  <sheetProtection/>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Intesa-Sanpaolo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PAGLIAI ANDREA</dc:creator>
  <cp:keywords/>
  <dc:description/>
  <cp:lastModifiedBy>PAGLIAI ANDREA</cp:lastModifiedBy>
  <dcterms:created xsi:type="dcterms:W3CDTF">2016-08-24T14:50:52Z</dcterms:created>
  <dcterms:modified xsi:type="dcterms:W3CDTF">2017-02-03T08:31:28Z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0x010100E5ECBE32DCFBB04D9B57C69D56A9C960</vt:lpwstr>
  </property>
</Properties>
</file>